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bynek.karasek" reservationPassword="0"/>
  <workbookPr/>
  <bookViews>
    <workbookView xWindow="240" yWindow="120" windowWidth="14940" windowHeight="9225" activeTab="0"/>
  </bookViews>
  <sheets>
    <sheet name="SO 000_001" sheetId="1" r:id="rId1"/>
    <sheet name="SO 000_002" sheetId="2" r:id="rId2"/>
    <sheet name="SO 101" sheetId="3" r:id="rId3"/>
    <sheet name="SO 134" sheetId="4" r:id="rId4"/>
    <sheet name="SO 181" sheetId="5" r:id="rId5"/>
    <sheet name="SO 191" sheetId="6" r:id="rId6"/>
    <sheet name="SO 301_SO 301" sheetId="7" r:id="rId7"/>
    <sheet name="SO 340_SO 340" sheetId="8" r:id="rId8"/>
    <sheet name="SO 431" sheetId="9" r:id="rId9"/>
  </sheets>
  <definedNames/>
  <calcPr/>
  <webPublishing/>
</workbook>
</file>

<file path=xl/sharedStrings.xml><?xml version="1.0" encoding="utf-8"?>
<sst xmlns="http://schemas.openxmlformats.org/spreadsheetml/2006/main" count="3217" uniqueCount="838">
  <si>
    <t>ASPE10</t>
  </si>
  <si>
    <t>S</t>
  </si>
  <si>
    <t>Firma: „Společnost: Paseky - Libchavy“</t>
  </si>
  <si>
    <t>Soupis prací objektu</t>
  </si>
  <si>
    <t xml:space="preserve">Stavba: </t>
  </si>
  <si>
    <t>21-045</t>
  </si>
  <si>
    <t>II/403 Urbanov, průtah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</si>
  <si>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</si>
  <si>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</si>
  <si>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</si>
  <si>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</si>
  <si>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</si>
  <si>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</si>
  <si>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</si>
  <si>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</si>
  <si>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</si>
  <si>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</si>
  <si>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</si>
  <si>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001</t>
  </si>
  <si>
    <t>Vedlejší a ostatní náklady (Investor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</si>
  <si>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</si>
  <si>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</si>
  <si>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</si>
  <si>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</si>
  <si>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</si>
  <si>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</si>
  <si>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</si>
  <si>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</si>
  <si>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</si>
  <si>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</si>
  <si>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</si>
  <si>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</si>
  <si>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</si>
  <si>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</si>
  <si>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</si>
  <si>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</si>
  <si>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</si>
  <si>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</si>
  <si>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</si>
  <si>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</si>
  <si>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</si>
  <si>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</si>
  <si>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</si>
  <si>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</si>
  <si>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</si>
  <si>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Náklady spojené se zajištěním uzavírek a stanovení místní úpravy na PK včetně  
související inženýrské činnosti dle PD a požadavků objednatele během výstavby.</t>
  </si>
  <si>
    <t>VV</t>
  </si>
  <si>
    <t>1=1.000 [A]</t>
  </si>
  <si>
    <t>TS</t>
  </si>
  <si>
    <t>zahrnuje veškeré náklady spojené s objednatelem požadovanými zařízeními</t>
  </si>
  <si>
    <t>02811</t>
  </si>
  <si>
    <t>PRŮZKUMNÉ PRÁCE GEOTECHNICKÉ NA POVRCHU</t>
  </si>
  <si>
    <t>Geologický a geotechnický dohled v průběhu stavby, čerpání výhradně se souhlasem TDI. 
Například pro posouzení vhodnosti materiálu pro použití do aktivní zóny vč. případného návrhu opatření.</t>
  </si>
  <si>
    <t>zahrnuje veškeré náklady spojené s objednatelem požadovanými pracemi</t>
  </si>
  <si>
    <t>02910</t>
  </si>
  <si>
    <t>OSTATNÍ POŽADAVKY - ZEMĚMĚŘIČSKÁ MĚŘENÍ</t>
  </si>
  <si>
    <t>Veškeré geodeticé práce před a v průběhu stavby, včetně vytýčení inženýrských sítí. 
Geodetické zaměření pro projekt RDS, sil. II/403 v podrobnosti pro vytvoření digitálního modelu povrchu, krok 2-5 m.</t>
  </si>
  <si>
    <t>podílová cena 70% 
0,7=0.700 [A]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</si>
  <si>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</si>
  <si>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</si>
  <si>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</si>
  <si>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Geodetické zaměření skutečného provedení na podkladu katastrální mapy.</t>
  </si>
  <si>
    <t>02920</t>
  </si>
  <si>
    <t>OSTATNÍ POŽADAVKY - OCHRANA ŽIVOTNÍHO PROSTŘEDÍ</t>
  </si>
  <si>
    <t>Vypracování havarijního a povodňového plánu pro potřeby realizace stavby.</t>
  </si>
  <si>
    <t>02943</t>
  </si>
  <si>
    <t>OSTATNÍ POŽADAVKY - VYPRACOVÁNÍ RDS</t>
  </si>
  <si>
    <t>Zahrnuje veškeré náklady spojené s vyprcováním RDS.  
Počet paré a další náležitosti dle požadavku a potřeby zhotovitele a dle SoD.</t>
  </si>
  <si>
    <t>7</t>
  </si>
  <si>
    <t>02944</t>
  </si>
  <si>
    <t>OSTAT POŽADAVKY - DOKUMENTACE SKUTEČ PROVEDENÍ V DIGIT FORMĚ</t>
  </si>
  <si>
    <t>Vypracování DSPS v tištěné a digitální podobě (paré dle SoD + 1xCD) vč. kompletní závěrečné zprávy zhotovitele, specifikace dle SoD.</t>
  </si>
  <si>
    <t>8</t>
  </si>
  <si>
    <t>02945</t>
  </si>
  <si>
    <t>OSTAT POŽADAVKY - GEOMETRICKÝ PLÁN</t>
  </si>
  <si>
    <t>Vypracování GP vč. VB  pro SO Kraje Vysočina (SO 101) dle SoD.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</si>
  <si>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</si>
  <si>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02946</t>
  </si>
  <si>
    <t>OSTAT POŽADAVKY - FOTODOKUMENTACE</t>
  </si>
  <si>
    <t>Na konci stavby 2x album s popisem na CD, týká se SO 101 a 191.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</si>
  <si>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</si>
  <si>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02950</t>
  </si>
  <si>
    <t>OSTATNÍ POŽADAVKY - POSUDKY, KONTROLY, REVIZNÍ ZPRÁVY</t>
  </si>
  <si>
    <t>Pasportizace objektů podél trasy a komunikací objízdných tras před zahájením stavební činnosti a po jejím dokončení.</t>
  </si>
  <si>
    <t>11</t>
  </si>
  <si>
    <t>02960</t>
  </si>
  <si>
    <t>OSTATNÍ POŽADAVKY - ODBORNÝ DOZOR</t>
  </si>
  <si>
    <t>Náklady spojené se zajištěním BOZP včetně ochrany chodců, veškeré práce včetně lávek, oplocení, ochranných opatření atd.</t>
  </si>
  <si>
    <t>zahrnuje veškeré náklady spojené s objednatelem požadovaným dozorem</t>
  </si>
  <si>
    <t>12</t>
  </si>
  <si>
    <t>02991</t>
  </si>
  <si>
    <t>a</t>
  </si>
  <si>
    <t>OSTATNÍ POŽADAVKY - INFORMAČNÍ TABULE</t>
  </si>
  <si>
    <t>KUS</t>
  </si>
  <si>
    <t>Billboard Kraj Vysočina - místo realizace bude po dobu realizace stavby osazeno velkoplošným billboardem o rozměru 2,5 x 1,75 m dle pravidel objednatele Kraj Vysočina, formou pronájmu od dodavatele, vč. projednání umístění, montáže a demontáže.</t>
  </si>
  <si>
    <t>2=2.000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</si>
  <si>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</si>
  <si>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</si>
  <si>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b</t>
  </si>
  <si>
    <t>Pamětní deska (publicita), místo realizace projektu bude nejpozději k datu převzetí dokončené stavby objednatelem osazeno 1 ks pamětní desky o rozměru 0,3 x 0,4 m dle pravidel IROP, provedení z materiálu zajišťující životnost desky a písma min. 5 let 
Zahrnuje dodávku, osazení, montáž vč. uchycovacích prvků.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</si>
  <si>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</si>
  <si>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14</t>
  </si>
  <si>
    <t>03100</t>
  </si>
  <si>
    <t>ZAŘÍZENÍ STAVENIŠTĚ - ZŘÍZENÍ, PROVOZ, DEMONTÁŽ</t>
  </si>
  <si>
    <t>Obsahuje veškeré práce související se zařízením stavěniště, jeho zřízením, odstraněním, vyklizením, mobilním zařízením staveniště, vč. případného oplocení a zajištění bezpečnostní služby (vč. příp. zajištění přístupů a příjezdů k nemovitostem po dohodě s vlastníky, ochrany ŽP atd.) 
Vč. zajištění prostor pro konání kontrolních dnů stavby.</t>
  </si>
  <si>
    <t>zahrnuje objednatelem povolené náklady na pořízení (event. pronájem), provozování, udržování a likvidaci zhotovitelova zařízení</t>
  </si>
  <si>
    <t>15</t>
  </si>
  <si>
    <t>03730</t>
  </si>
  <si>
    <t>POMOC PRÁCE ZAJIŠŤ NEBO ZŘÍZ OCHRANU INŽENÝRSKÝCH SÍTÍ</t>
  </si>
  <si>
    <t>Ochrana stávajících sítí technické infrastruktury během stavby na staveništi.</t>
  </si>
  <si>
    <t>zahrnuje objednatelem povolené náklady na požadovaná zařízení zhotovitele</t>
  </si>
  <si>
    <t>002</t>
  </si>
  <si>
    <t>Vedlejší a ostatní náklady (Investor obec)</t>
  </si>
  <si>
    <t>podílová cena 30% 
0,3=0.300 [A]</t>
  </si>
  <si>
    <t>Vypracování DSPS v tištěné a digitální podobě (paré dle SOD + 1xCD) vč. kompletní závěrečné zprávy zhotovitele, specifikace dle SOD.</t>
  </si>
  <si>
    <t>Na konci stavby 2x album s popisem na CD, týká se SO 134, 301, 340 a 431.</t>
  </si>
  <si>
    <t>029522</t>
  </si>
  <si>
    <t>OSTATNÍ POŽADAVKY - REVIZNÍ ZPRÁVY</t>
  </si>
  <si>
    <t>Veškeré potřebné revizní zprávy (např. revizní zpráva kabelového vedení atd.)</t>
  </si>
  <si>
    <t>SO 101</t>
  </si>
  <si>
    <t>Silnice II/403 (Investor Kraj)</t>
  </si>
  <si>
    <t>014101</t>
  </si>
  <si>
    <t>POPLATKY ZA SKLÁDKU</t>
  </si>
  <si>
    <t>T</t>
  </si>
  <si>
    <t>Vyfrézovaný asf. materiál, bez nadlimitního obsahu dehtu ZAS-T1, ZAS-T2, 1m3=2,5t</t>
  </si>
  <si>
    <t>dle pol. 11372, předpoklad 20%: 384,15*0,2*2,5=192.075 [A]</t>
  </si>
  <si>
    <t>zahrnuje veškeré poplatky provozovateli skládky související s uložením odpadu na skládce.</t>
  </si>
  <si>
    <t>M3</t>
  </si>
  <si>
    <t>Vybourané bet. obruby, bet. dlažba</t>
  </si>
  <si>
    <t>dle pol. 11352: 2*0,15*0,3=0.090 [A] 
dle pol. 11318: 1*0,06=0.060 [B] 
Celkem: A+B=0.150 [C]</t>
  </si>
  <si>
    <t>c</t>
  </si>
  <si>
    <t>Drnové vrstvy tl. 0,15 m</t>
  </si>
  <si>
    <t>dle pol. 11130: 621,3*0,15=93.195 [A]</t>
  </si>
  <si>
    <t>d</t>
  </si>
  <si>
    <t>Pařez z břízy v km 0,050</t>
  </si>
  <si>
    <t>0,2=0.200 [A]</t>
  </si>
  <si>
    <t>e</t>
  </si>
  <si>
    <t>zemina</t>
  </si>
  <si>
    <t>dle pol. 12373: 203,72=203.720 [A]</t>
  </si>
  <si>
    <t>014132</t>
  </si>
  <si>
    <t>POPLATKY ZA SKLÁDKU TYP S-NO (NEBEZPEČNÝ ODPAD)</t>
  </si>
  <si>
    <t>Vyfrézovaný asf. materiál, nebezpečný materiál s nadlimitním obsahem dehtu ZAS-T3, ZAS-T4, 1m3=2,5t</t>
  </si>
  <si>
    <t>dle pol. 11372, předpoklad 80%: 384,15*0,8*2,5=768.300 [A]</t>
  </si>
  <si>
    <t>Zemní práce</t>
  </si>
  <si>
    <t>11130</t>
  </si>
  <si>
    <t>SEJMUTÍ DRNU</t>
  </si>
  <si>
    <t>M2</t>
  </si>
  <si>
    <t>Odstranění drnových vrstev v tl. 0,15 m v místě krajnic a tělesa komunikace</t>
  </si>
  <si>
    <t>ZÚ - km 0,180 
vpravo (59+71+52)*0,5=91.000 [A] 
vlevo (40+82+61)=183.000 [B] 
km 0,310 - KÚ 
vpravo (27,1+59,4+2+139,1)=227.600 [C] 
vlevo (16,8+48,7+9,8+44,4)=119.700 [D] 
Sanace svahu násypu v km 0,473 
31=31.000 [E] 
Celkem: A+B+C+D+E=652.300 [F]</t>
  </si>
  <si>
    <t>včetně vodorovné dopravy  a uložení na skládku</t>
  </si>
  <si>
    <t>11222</t>
  </si>
  <si>
    <t>ODSTRANĚNÍ PAŘEZŮ D DO 0,9M</t>
  </si>
  <si>
    <t>Bříza v km 0,050 vlevo 
1=1.000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</si>
  <si>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</si>
  <si>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11317</t>
  </si>
  <si>
    <t>ODSTRAN KRYTU ZPEVNĚNÝCH PLOCH Z DLAŽEB KOSTEK</t>
  </si>
  <si>
    <t>Sjezd vlevo v km 0,132, uložení vedle výkopu, nebo odvoz na mezideponii. zpětné použití</t>
  </si>
  <si>
    <t>7,7*0,15=1.155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</si>
  <si>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</si>
  <si>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</si>
  <si>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</si>
  <si>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Bet. dlažba u vchodu v km 0,170 vpravo</t>
  </si>
  <si>
    <t>1*0,06=0.060 [A]</t>
  </si>
  <si>
    <t>11332</t>
  </si>
  <si>
    <t>ODSTRANĚNÍ PODKLADŮ ZPEVNĚNÝCH PLOCH Z KAMENIVA NESTMELENÉHO</t>
  </si>
  <si>
    <t>Odstranění nestmelených vrstev vozovky sil. II/403  v místě liniových žlabů, odvoz na mezideponii zhotovitele pro další využití na stavbě.</t>
  </si>
  <si>
    <t>žlab a obruba v km 0,060: (6,5+3,5)*0,14=1.400 [A] 
žlab a obruba v km 0,294: (4+1)*0,14=0.700 [B] 
žlab v km 0,403: 5,5*0,14=0.770 [C] 
výměna AZ v km 0,470-0,485: 104*0,14=14.560 [D] 
Celkem: A+B+C+D=17.430 [E]</t>
  </si>
  <si>
    <t>11333</t>
  </si>
  <si>
    <t>ODSTRANĚNÍ PODKLADU ZPEVNĚNÝCH PLOCH S ASFALT POJIVEM</t>
  </si>
  <si>
    <t>Odstranění spodní podkladní vrstvy sil. II/403 v místě nových liniových žlabů a výměny AZ, odvoz na mezideponii zhotovitele pro další využití na stavbě</t>
  </si>
  <si>
    <t>žlab a obruba v km 0,060: (6,5+3,5)*0,11=1.100 [A] 
žlab a obruba v km 0,294: (4+1)*0,11=0.550 [B] 
žlab v km 0,403: 5,5*0,11=0.605 [C] 
výměna AZ v km 0,470-0,485: 104*0,11=11.440 [D] 
Celkem: A+B+C+D=13.695 [E]</t>
  </si>
  <si>
    <t>11352</t>
  </si>
  <si>
    <t>ODSTRANĚNÍ CHODNÍKOVÝCH A SILNIČNÍCH OBRUBNÍKŮ BETONOVÝCH</t>
  </si>
  <si>
    <t>M</t>
  </si>
  <si>
    <t>km 0,290 vpravo</t>
  </si>
  <si>
    <t>11372</t>
  </si>
  <si>
    <t>FRÉZOVÁNÍ ZPEVNĚNÝCH PLOCH ASFALTOVÝCH</t>
  </si>
  <si>
    <t>odfézování sil. II/403 vč. rozjezdů 
odvoz a uložení vyfrézovaného materiálu na trvalou skládku, vč. 6x (po 100 m)  laboratorního rozboru na zjištění přítomnoti PAU</t>
  </si>
  <si>
    <t>Na sjezdech v tl. 50 mm: 
(57+45+126+116+13)*0,05=17.850 [A] 
Sil. II/403 v tl. 100 mm: 
3663*0,1=366.300 [B] 
Celkem: A+B=384.150 [C]</t>
  </si>
  <si>
    <t>113763</t>
  </si>
  <si>
    <t>FRÉZOVÁNÍ DRÁŽKY PRŮŘEZU DO 300MM2 V ASFALTOVÉ VOZOVCE</t>
  </si>
  <si>
    <t>frézování drážky 12x25mm podél obrub a v místě napojení nového obrusu na pův. vozovku</t>
  </si>
  <si>
    <t>dle pol. 917224: 376=376.000 [A] 
dle pol. 919112: 69,21=69.210 [B] 
dle pol. 91726: 10=10.000 [C] 
podél lin. žlabů: 40,2=40.200 [D] 
Celkem: A+B+C+D=495.410 [E]</t>
  </si>
  <si>
    <t>Položka zahrnuje veškerou manipulaci s vybouranou sutí a s vybouranými hmotami vč. uložení na skládku.</t>
  </si>
  <si>
    <t>16</t>
  </si>
  <si>
    <t>12373</t>
  </si>
  <si>
    <t>ODKOP PRO SPOD STAVBU SILNIC A ŽELEZNIC TŘ. I</t>
  </si>
  <si>
    <t>podobrubníkový rigol vpravo km zú-km 0,055: 60*0,5*0,15=4.500 [A] 
sjezd v km 0,128 vpravo: (18,1*0,15)+(2,3*0,3)=3.405 [B] 
obruba v km 0,136 - km 0,180 vpravo: 46*0,20*0,15=1.380 [C] 
podobrubníkový rigol vlevo km 0,068 - km 0,125: 48,1*0,15=7.215 [D] 
obruba vlevo km 0,310 - km 0,375: (7+4,2+2,9)*0,15=2.115 [E] 
podobrubníkový rigol vpravo km 0,340 - km 0,397: (25,1*0,15)+(8,6*0,3)=6.345 [F] 
obruba u sjezdu v km 0,344 vlevo: 0,7*0,3=0.210 [G] 
sanace svahu násypu v km 0,473: 31*0,25=7.750 [H] 
odkop pro výměnu AZ v km 0,470-0,485: 104*0,5=52.000 [I] 
odkop pro AZ v místě plné konstrukce vozovky: (26+6+100)*0,9=118.800 [J] 
Celkem: A+B+C+D+E+F+G+H+I+J=203.720 [K]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</si>
  <si>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</si>
  <si>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</t>
  </si>
  <si>
    <t>12573</t>
  </si>
  <si>
    <t>VYKOPÁVKY ZE ZEMNÍKŮ A SKLÁDEK TŘ. I</t>
  </si>
  <si>
    <t>z mezideponie stavby</t>
  </si>
  <si>
    <t>dle pol. 17310: 81,75=81.750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</si>
  <si>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</si>
  <si>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18</t>
  </si>
  <si>
    <t>12932</t>
  </si>
  <si>
    <t>ČIŠTĚNÍ PŘÍKOPŮ OD NÁNOSU DO 0,5M3/M</t>
  </si>
  <si>
    <t>vč. odvozu a uložení na skládku a vč. polatku za skládku</t>
  </si>
  <si>
    <t>129=129.000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</si>
  <si>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</si>
  <si>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</si>
  <si>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12940</t>
  </si>
  <si>
    <t>ČIŠTĚNÍ RÁMOVÝCH A KLENBOVÝCH PROPUSTŮ OD NÁNOSŮ</t>
  </si>
  <si>
    <t>Pročištění propustků v ZÚ a koryt obou mostů, vč. odvozu a uložení na skládku a vč. poplatku za skládku</t>
  </si>
  <si>
    <t>13*0,25=3.250 [A] 
(30+30)*0,5=30.000 [B] 
Celkem: A+B=33.250 [C]</t>
  </si>
  <si>
    <t>20</t>
  </si>
  <si>
    <t>17120</t>
  </si>
  <si>
    <t>ULOŽENÍ SYPANINY DO NÁSYPŮ A NA SKLÁDKY BEZ ZHUTNĚNÍ</t>
  </si>
  <si>
    <t>uložení výkopu na skládku dle pol. 12373</t>
  </si>
  <si>
    <t>203,72=203.720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</si>
  <si>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</si>
  <si>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</t>
  </si>
  <si>
    <t>17180</t>
  </si>
  <si>
    <t>ULOŽENÍ SYPANINY DO NÁSYPŮ Z NAKUPOVANÝCH MATERIÁLŮ</t>
  </si>
  <si>
    <t>AZ tl. 0,50 m v místě plné konstrukce vozovky, nakupovaný materiál splňující parametry AZ dle ČSN 736133</t>
  </si>
  <si>
    <t>výměna AZ v km 0,470-0,485: 104*0,5=52.000 [A] 
AZ v místě plné konstrukce vozovky: 291*0,5=145.500 [B] 
Celkem: A+B=197.500 [C]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</si>
  <si>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</si>
  <si>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22</t>
  </si>
  <si>
    <t>17310</t>
  </si>
  <si>
    <t>ZEMNÍ KRAJNICE A DOSYPÁVKY SE ZHUTNĚNÍM</t>
  </si>
  <si>
    <t>Dosypávky zemin, min. 95%PS</t>
  </si>
  <si>
    <t>0,25*(60+55+50+95+67)=81.750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</si>
  <si>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</si>
  <si>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</si>
  <si>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18110</t>
  </si>
  <si>
    <t>ÚPRAVA PLÁNĚ SE ZHUTNĚNÍM V HORNINĚ TŘ. I</t>
  </si>
  <si>
    <t>Pod novou konstrukcí vozovky v plné tl.</t>
  </si>
  <si>
    <t>104+291=395.000 [A]</t>
  </si>
  <si>
    <t>položka zahrnuje úpravu pláně včetně vyrovnání výškových rozdílů. Míru zhutnění určuje projekt.</t>
  </si>
  <si>
    <t>24</t>
  </si>
  <si>
    <t>18230</t>
  </si>
  <si>
    <t>ROZPROSTŘENÍ ORNICE V ROVINĚ</t>
  </si>
  <si>
    <t>Tl. 0,15 m</t>
  </si>
  <si>
    <t>89*0,15=13.350 [A]</t>
  </si>
  <si>
    <t>položka zahrnuje: 
nutné přemístění ornice z dočasných skládek vzdálených do 50m 
rozprostření ornice v předepsané tloušťce v rovině a ve svahu do 1:5</t>
  </si>
  <si>
    <t>25</t>
  </si>
  <si>
    <t>18241</t>
  </si>
  <si>
    <t>ZALOŽENÍ TRÁVNÍKU RUČNÍM VÝSEVEM</t>
  </si>
  <si>
    <t>89=89.000 [A]</t>
  </si>
  <si>
    <t>Zahrnuje dodání předepsané travní směsi, její výsev na ornici, zalévání, první pokosení, to vše bez ohledu na sklon terénu</t>
  </si>
  <si>
    <t>26</t>
  </si>
  <si>
    <t>74F250</t>
  </si>
  <si>
    <t>REKONSTRUKCE NÁTĚRŮ STÁVAJÍCÍCH PODPĚR - ODREZIVĚNÍ A OČIŠTĚNÍ (DLE TKP)</t>
  </si>
  <si>
    <t>Obnova nátěru oc. zábradlí u čel obou mostů. 0,7m2 barvy na 1 m délky zábradlí</t>
  </si>
  <si>
    <t>čela mostů: 18*0,7=12.600 [A]</t>
  </si>
  <si>
    <t>1. Položka obsahuje: 
 – 2xnátěr, očištění, odrezivění a materiál (barva, ředidlo, odrezovač), nátěr proveden dle TKP 
2. Položka neobsahuje: 
 X 
3. Způsob měření: 
Měří se plocha v metrech čtverečných.</t>
  </si>
  <si>
    <t>Vodorovné konstrukce</t>
  </si>
  <si>
    <t>27</t>
  </si>
  <si>
    <t>451314</t>
  </si>
  <si>
    <t>PODKLADNÍ A VÝPLŇOVÉ VRSTVY Z PROSTÉHO BETONU C25/30</t>
  </si>
  <si>
    <t>podkladní beton a opěra liniových žlabů z bet. C25/30</t>
  </si>
  <si>
    <t>(37,5+(4*0,66))*0,3=12.042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</si>
  <si>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</si>
  <si>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28</t>
  </si>
  <si>
    <t>45131A</t>
  </si>
  <si>
    <t>PODKLADNÍ A VÝPLŇOVÉ VRSTVY Z PROSTÉHO BETONU C20/25</t>
  </si>
  <si>
    <t>Podkladní beton pod dlažbu z lomového kamene u vtoku a výtoku lin. žlabu v km 0,060, C20/25n-XF3, tl. 200 mm</t>
  </si>
  <si>
    <t>(3+4)*0,20=1.400 [A]</t>
  </si>
  <si>
    <t>29</t>
  </si>
  <si>
    <t>465512</t>
  </si>
  <si>
    <t>DLAŽBY Z LOMOVÉHO KAMENE NA MC</t>
  </si>
  <si>
    <t>Podobrubníkový rigol a zpevnění krajnice z žul. kostek 100x100x100mm, do lože tl. 50 mm z MC25-XF4, s vyspárováním z MC25-XF4</t>
  </si>
  <si>
    <t>Pod. rigoly: (30+29+24)*0,1=8.300 [A] 
Zpevnění krajnice: 2,5*0,1=0.250 [B] 
Celkem: A+B=8.550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</si>
  <si>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</si>
  <si>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30</t>
  </si>
  <si>
    <t>Přejízdný rigol u sjezdu v km 0,132 vlevo, mat. z původních žul. kostek, do lože tl. 50 mm z MC25-XF4, s vyspárováním z MC25-XF4</t>
  </si>
  <si>
    <t>9*0,1=0.900 [A]</t>
  </si>
  <si>
    <t>31</t>
  </si>
  <si>
    <t>Odláždění vtoku a výtoku liniového žlabu v km 0,060 lom. kamenem tl. 0,20 m s vyspárováním z MC25-XF4</t>
  </si>
  <si>
    <t>Vtok: 3*0,2=0.600 [A] 
Výtok: 4*0,2=0.800 [B] 
Celkem: A+B=1.400 [C]</t>
  </si>
  <si>
    <t>32</t>
  </si>
  <si>
    <t>465513</t>
  </si>
  <si>
    <t>PŘEDLÁŽDĚNÍ DLAŽBY Z LOMOVÉHO KAMENE</t>
  </si>
  <si>
    <t>Oprava vtok. i výtok. čel obou mostů, do lože z MC25-XF4 v tl. 50 mm, s vyspárováním z MC25-XF4</t>
  </si>
  <si>
    <t>11,2*0,2=2.240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</si>
  <si>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</si>
  <si>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Komunikace</t>
  </si>
  <si>
    <t>33</t>
  </si>
  <si>
    <t>561401</t>
  </si>
  <si>
    <t>KAMENIVO ZPEVNĚNÉ CEMENTEM TŘ. I</t>
  </si>
  <si>
    <t>SC 0/22 C8/10</t>
  </si>
  <si>
    <t>V místě plné tl. konstrukce vozovky: 291*0,15=43.650 [A] 
Rozšíření v místě krajnice: 15*0,31*0,15=0.698 [B] 
Pod žulovou dlažbou podobrubníkového rigolu: (30+29+24)*0,15=12.450 [C] 
Pod žul. dlažbou zpevnění krajnice: 2,5*0,15=0.375 [D] 
Sjezd v km 0,132: 9*0,15=1.350 [E] 
Kce vozovky u doplněné obruby: 0,2*0,2*(6,2+3,1+84,2+69,1+2,5+27,5+70,5)=10.524 [F] 
Celkem: A+B+C+D+E+F=69.047 [G]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</si>
  <si>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</si>
  <si>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34</t>
  </si>
  <si>
    <t>56330</t>
  </si>
  <si>
    <t>VOZOVKOVÉ VRSTVY ZE ŠTĚRKODRTI</t>
  </si>
  <si>
    <t>V místě plné tl. konstrukce vozovky: 291*0,25=72.750 [A] 
Rozšíření v místě krajnice: 15*0,5*0,25=1.875 [B] 
V místě liniového žlabu v km 0,055: 0,28*20=5.600 [C] 
Celkem: A+B+C=80.225 [D]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</si>
  <si>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</si>
  <si>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</si>
  <si>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567336</t>
  </si>
  <si>
    <t>VRSTVY PRO OBNOVU A OPRAVY Z RECYKL MATERIÁLU TL DO 150MM</t>
  </si>
  <si>
    <t>Obnova stáv. sjezdů</t>
  </si>
  <si>
    <t>km 0,128 vpravo: 18=18.000 [A] 
km 0,156 vpravo: 3,5=3.500 [B] 
km 0,344 vlevo: 3=3.000 [C] 
Celkem: A+B+C=24.500 [D]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</si>
  <si>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</si>
  <si>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36</t>
  </si>
  <si>
    <t>56963</t>
  </si>
  <si>
    <t>ZPEVNĚNÍ KRAJNIC Z RECYKLOVANÉHO MATERIÁLU TL DO 150MM</t>
  </si>
  <si>
    <t>252=252.000 [A]</t>
  </si>
  <si>
    <t>37</t>
  </si>
  <si>
    <t>572214</t>
  </si>
  <si>
    <t>SPOJOVACÍ POSTŘIK Z MODIFIK EMULZE DO 0,5KG/M2</t>
  </si>
  <si>
    <t>na vrsvě ACL a ACP, na odfrézovaném povrchu v místě obnovy obrusné vrstvy</t>
  </si>
  <si>
    <t>ACL+ACP: 3888,028+3884,8=7 772.828 [A] 
obrus na sjezdech: 356=356.000 [B] 
Celkem: A+B=8 128.828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</si>
  <si>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</si>
  <si>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38</t>
  </si>
  <si>
    <t>572223</t>
  </si>
  <si>
    <t>SPOJOVACÍ POSTŘIK Z EMULZE DO 1,0KG/M2</t>
  </si>
  <si>
    <t>na vrstvu SC v místě plné kce vozovky</t>
  </si>
  <si>
    <t>V místě plné tl. konstrukce vozovky: 291=291.000 [A] 
Rozšíření v místě krajnice: 15*0,31=4.650 [B] 
Celkem: A+B=295.650 [C]</t>
  </si>
  <si>
    <t>39</t>
  </si>
  <si>
    <t>57475</t>
  </si>
  <si>
    <t>VOZOVKOVÉ VÝZTUŽNÉ VRSTVY Z GEOMŘÍŽOVINY</t>
  </si>
  <si>
    <t>Samolepící splétaná skelná mříž 100/100 kN s min. oky 25 x25x mm 
pás v š. 1,9 m, vč. uchycení na vrstvu ACP</t>
  </si>
  <si>
    <t>(38,1+74,3+58,2+10,1+16,5+6,9+6,9)*1,8=379.800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</si>
  <si>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</si>
  <si>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40</t>
  </si>
  <si>
    <t>574B44</t>
  </si>
  <si>
    <t>ASFALTOVÝ BETON PRO OBRUSNÉ VRSTVY MODIFIK ACO 11+, 11S TL. 50MM</t>
  </si>
  <si>
    <t>sil. II/403: 3784=3 784.000 [A] 
obrus na sjezdech:356=356.000 [B] 
Celkem: A+B=4 140.000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</si>
  <si>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</si>
  <si>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41</t>
  </si>
  <si>
    <t>574D78</t>
  </si>
  <si>
    <t>ASFALTOVÝ BETON PRO LOŽNÍ VRSTVY MODIFIK ACL 22+, 22S TL. 80MM</t>
  </si>
  <si>
    <t>plocha obrusu: 3784=3 784.000 [A] 
rozšíření v místě krajnic: 504*0,107=53.928 [B] 
sjezd v km 0,050: 50,1=50.100 [C] 
Celkem: A+B+C=3 888.028 [D]</t>
  </si>
  <si>
    <t>42</t>
  </si>
  <si>
    <t>574E46</t>
  </si>
  <si>
    <t>ASFALTOVÝ BETON PRO PODKLADNÍ VRSTVY ACP 16+, 16S TL. 50MM</t>
  </si>
  <si>
    <t>plocha ACP v místě plné kce vozovky: (75*0,9) + 291=358.500 [A]</t>
  </si>
  <si>
    <t>43</t>
  </si>
  <si>
    <t>58252</t>
  </si>
  <si>
    <t>DLÁŽDĚNÉ KRYTY Z BETONOVÝCH DLAŽDIC DO LOŽE Z MC</t>
  </si>
  <si>
    <t>Bet. dlažba u vchodu v km 0,170 vpravo, lože MC25-XF4 tl. 40 mm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</si>
  <si>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</si>
  <si>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</si>
  <si>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44</t>
  </si>
  <si>
    <t>87433</t>
  </si>
  <si>
    <t>POTRUBÍ Z TRUB PLASTOVÝCH ODPADNÍCH DN DO 150MM</t>
  </si>
  <si>
    <t>Přípojky uličních vpustí (UV) z PP, DN 150, tuhost min. SN12.</t>
  </si>
  <si>
    <t>přípojky UV 1-4: 1,7+3,2+1,2+2,5=8.600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</si>
  <si>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</si>
  <si>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45</t>
  </si>
  <si>
    <t>89712</t>
  </si>
  <si>
    <t>VPUSŤ KANALIZAČNÍ ULIČNÍ KOMPLETNÍ Z BETONOVÝCH DÍLCŮ</t>
  </si>
  <si>
    <t>Uliční vpusti standardní.</t>
  </si>
  <si>
    <t>Bežné s mříží D400 z plastu 50/50 ... 6 ks=6.000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</si>
  <si>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</si>
  <si>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46</t>
  </si>
  <si>
    <t>897545</t>
  </si>
  <si>
    <t>VPUSŤ ODVOD ŽLABŮ Z POLYMERBETONU SV. ŠÍŘKY DO 300MM</t>
  </si>
  <si>
    <t>2x vpust a 2x revizní díl</t>
  </si>
  <si>
    <t>2+2=4.000 [A]</t>
  </si>
  <si>
    <t>položka zahrnuje dodávku a osazení předepsaného dílce včetně mříže 
nezahrnuje předepsané podkladní konstrukce</t>
  </si>
  <si>
    <t>47</t>
  </si>
  <si>
    <t>89923</t>
  </si>
  <si>
    <t>VÝŠKOVÁ ÚPRAVA KRYCÍCH HRNCŮ</t>
  </si>
  <si>
    <t>Stáv. prvky IS v komunikaci</t>
  </si>
  <si>
    <t>5=5.000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</si>
  <si>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</si>
  <si>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</si>
  <si>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48</t>
  </si>
  <si>
    <t>912282</t>
  </si>
  <si>
    <t>SMĚROVÉ SLOUPKY Z PLAST HMOT - DEMONTÁŽ A ZPĚTNÁ MONTÁŽ</t>
  </si>
  <si>
    <t>Stáv. sloupky na sil. II/403</t>
  </si>
  <si>
    <t>10=10.000 [A]</t>
  </si>
  <si>
    <t>položka zahrnuje: 
- demontáž a osazení sloupku včetně nutných zemních prací 
- očištění 
- nové odrazky plastové nebo z retroreflexní fólie</t>
  </si>
  <si>
    <t>49</t>
  </si>
  <si>
    <t>917224</t>
  </si>
  <si>
    <t>SILNIČNÍ A CHODNÍKOVÉ OBRUBY Z BETONOVÝCH OBRUBNÍKŮ ŠÍŘ 150MM</t>
  </si>
  <si>
    <t>Silniční obruby do lože s opěrou z bet. C20/25n-XF3</t>
  </si>
  <si>
    <t>n.150mm podél hrany zpevnění : 121=121.000 [A] 
n. 150mm podobrubníkový rigol: 180=180.000 [B] 
n. 20mm snížený u sjezdů: 59=59.000 [C] 
n. prom. náběhový: 16=16.000 [D] 
Celkem: A+B+C+D=376.000 [E]</t>
  </si>
  <si>
    <t>Položka zahrnuje: 
dodání a pokládku betonových obrubníků o rozměrech předepsaných zadávací dokumentací 
betonové lože i boční betonovou opěrku.</t>
  </si>
  <si>
    <t>50</t>
  </si>
  <si>
    <t>91726</t>
  </si>
  <si>
    <t>KO OBRUBNÍKY BETONOVÉ</t>
  </si>
  <si>
    <t>KO obruby v rozjedu křižovatky v km 0,320 vlevo, uložené do bet. lože C20/25n-XF3</t>
  </si>
  <si>
    <t>51</t>
  </si>
  <si>
    <t>919112</t>
  </si>
  <si>
    <t>ŘEZÁNÍ ASFALTOVÉHO KRYTU VOZOVEK TL DO 100MM</t>
  </si>
  <si>
    <t>Zaříznutí hrany v místě napojení na stáv. vozovky</t>
  </si>
  <si>
    <t>5,4+11,25+5,46+12,75+7,05+4,20+17,3+5,8=69.210 [A]</t>
  </si>
  <si>
    <t>položka zahrnuje řezání vozovkové vrstvy v předepsané tloušťce, včetně spotřeby vody</t>
  </si>
  <si>
    <t>52</t>
  </si>
  <si>
    <t>931323</t>
  </si>
  <si>
    <t>TĚSNĚNÍ DILATAČ SPAR ASF ZÁLIVKOU MODIFIK PRŮŘ DO 300MM2</t>
  </si>
  <si>
    <t>dle pol. 113763</t>
  </si>
  <si>
    <t>495,41=495.410 [A]</t>
  </si>
  <si>
    <t>položka zahrnuje dodávku a osazení předepsaného materiálu, očištění ploch spáry před úpravou, očištění okolí spáry po úpravě 
nezahrnuje těsnící profil</t>
  </si>
  <si>
    <t>53</t>
  </si>
  <si>
    <t>935212</t>
  </si>
  <si>
    <t>PŘÍKOPOVÉ ŽLABY Z BETON TVÁRNIC ŠÍŘ DO 600MM DO BETONU TL 100MM</t>
  </si>
  <si>
    <t>Zpevnění příkopů bet. tvárnicemi C30/37-XF4, do bet. lože C20/25n-XF3 tl. 0,1m</t>
  </si>
  <si>
    <t>71=71.000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</si>
  <si>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</si>
  <si>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54</t>
  </si>
  <si>
    <t>93545</t>
  </si>
  <si>
    <t>ŽLABY Z DÍLCŮ Z POLYMERBETONU SVĚTLÉ ŠÍŘKY DO 300MM VČETNĚ MŘÍŽÍ</t>
  </si>
  <si>
    <t>Liniové žlaby st. šířky 400 mm, světlé šířky 300 mm</t>
  </si>
  <si>
    <t>20+8+9,5=37.500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</si>
  <si>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</si>
  <si>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55</t>
  </si>
  <si>
    <t>96687</t>
  </si>
  <si>
    <t>VYBOURÁNÍ ULIČNÍCH VPUSTÍ KOMPLETNÍCH</t>
  </si>
  <si>
    <t>Odstranění stávajících uličních vpustí u mostů, vč. odvozu, uložení a poplatku za skládku k  
tomu určenou.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</si>
  <si>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</si>
  <si>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134</t>
  </si>
  <si>
    <t>Chodníky (Investor obec)</t>
  </si>
  <si>
    <t>dle pol. 11372, předpoklad 20%: 12,3*0,2*2,5=6.150 [A] 
dle pol 11313, předpoklad 20%: 8,01*0,2*2,5=4.005 [B] 
Celkem: A+B=10.155 [C]</t>
  </si>
  <si>
    <t>Vybourané bet. obruby, vybouraná bet. dlažba</t>
  </si>
  <si>
    <t>dle pol. 11352: 1,103*0,15*0,3=0.050 [A] 
dle pol. 11318: 0,6=0.600 [B] 
Celkem: A+B=0.650 [C]</t>
  </si>
  <si>
    <t>dle pol. 11130: 221*0,15=33.150 [A]</t>
  </si>
  <si>
    <t>dle pol. 12373: 182,8=182.800 [A]</t>
  </si>
  <si>
    <t>pařezy z pol. 11202,11201,11204</t>
  </si>
  <si>
    <t>4*0,15+1*0,1+1*0,05=0.750 [A]</t>
  </si>
  <si>
    <t>dle pol. 11372, předpoklad 80%: 12,3*0,8*2,5=24.600 [A] 
dle pol 11313, předpoklad 80%: 8,01*0,8*2,5=16.020 [B] 
Celkem: A+B=40.620 [C]</t>
  </si>
  <si>
    <t>11120</t>
  </si>
  <si>
    <t>ODSTRANĚNÍ KŘOVIN</t>
  </si>
  <si>
    <t>odstranění keřového porostu (tis+růže) v místě chodníku vlevo</t>
  </si>
  <si>
    <t>odstranění křovin a stromů do průměru 100 mm 
doprava dřevin bez ohledu na vzdálenost 
spálení na hromadách nebo štěpkování</t>
  </si>
  <si>
    <t>Odstranění drnových vrstev v tl. 0,15 m v místě nového chodníku</t>
  </si>
  <si>
    <t>vpravo v km 0,188 - 0,265: 92+113=205.000 [A] 
vlevo v km 0,300: 14+2=16.000 [B] 
Celkem: A+B=221.000 [C]</t>
  </si>
  <si>
    <t>11221</t>
  </si>
  <si>
    <t>ODSTRANĚNÍ PAŘEZŮ D DO 0,5M</t>
  </si>
  <si>
    <t>V místě chodníku vpravo</t>
  </si>
  <si>
    <t>4=4.000 [A]</t>
  </si>
  <si>
    <t>11313</t>
  </si>
  <si>
    <t>ODSTRANĚNÍ KRYTU ZPEVNĚNÝCH PLOCH S ASFALTOVÝM POJIVEM</t>
  </si>
  <si>
    <t>Sjezdy vlevo v km 0,182 - 0,284, vč. 1x laboratorního rozboru na zjištění přítomnoti PAU</t>
  </si>
  <si>
    <t>(54+14+1+11+8+1)*0,09=8.010 [A]</t>
  </si>
  <si>
    <t>uložení vedle výkopu, nebo odvoz na mezideponii. zpětné použití</t>
  </si>
  <si>
    <t>sjezd vlevo v km 0,190: 16,2*0,15=2.430 [A] 
sjezd vlevo v km 0,300: 10,4*0,15=1.560 [B] 
Celkem: A+B=3.990 [C]</t>
  </si>
  <si>
    <t>Bet. dlažba u vchodů, vjezdů a schodiště do parku.</t>
  </si>
  <si>
    <t>0,06*(3+1+6)=0.600 [A]</t>
  </si>
  <si>
    <t>ŠD v tl. 0,15 m, uložení  místě stavby pro zpětné využití</t>
  </si>
  <si>
    <t>Sjezd vlevo v km 0,263: 21*0,15=3.150 [A]</t>
  </si>
  <si>
    <t>Odstranění spodní podkladní vrstvy sil. II/403 a místní kom. v místě nových chodníků, odvoz na mezideponii zhotovitele pro další využití na stavbě</t>
  </si>
  <si>
    <t>km 0,172 - km 0,300 vlevo (104+19)*0,10=12.300 [A]</t>
  </si>
  <si>
    <t>km 0,187 vpravo 3=3.000 [A] 
km 0,264 vpravo 4=4.000 [B] 
km 0,300 vlevo 18=18.000 [C] 
Celkem: A+B+C=25.000 [D]</t>
  </si>
  <si>
    <t>odfézování sil. II/403 a místní komunikace v tl. 100 mm, v místě nového chodníku 
odvoz a uložení vyfrézovaného materiálu na trvalou skládku, zatřídění mat. (ZAS-T1-T4) dle hl. trasy SO 101</t>
  </si>
  <si>
    <t>km 0,172 - km 0,300 vlevo (104+19)*0,1=12.300 [A]</t>
  </si>
  <si>
    <t>n.150mm podél hrany zpevnění : 318=318.000 [A] 
n. 20mm snížený u sjezdů: 109=109.000 [B] 
n. prom. náběhový: 34=34.000 [C] 
výšková úprava stáv. obrub u mostů: 51=51.000 [D] 
dle pol. 919112: 66,3=66.300 [E] 
dle pol. 91725: 28=28.000 [F] 
Celkem: A+B+C+D+E+F=606.300 [G]</t>
  </si>
  <si>
    <t>odvoz na skládku</t>
  </si>
  <si>
    <t>chodník vpravo (113+92)*0,7=143.500 [A] 
chodník vlevo (196,5*0,2)=39.300 [B] 
Celkem: A+B=182.800 [C]</t>
  </si>
  <si>
    <t>zemina z deponie stavby</t>
  </si>
  <si>
    <t>dle pol. 17310: 54,8=54.800 [A]</t>
  </si>
  <si>
    <t>182,2=182.200 [A]</t>
  </si>
  <si>
    <t>Zásyp palisád, zhutněno na min. 95%PS</t>
  </si>
  <si>
    <t>137*0,4=54.800 [A]</t>
  </si>
  <si>
    <t>pod konstrukcí chodníků a sjezdů</t>
  </si>
  <si>
    <t>477,3=477.300 [A]</t>
  </si>
  <si>
    <t>62*0,15=9.300 [A]</t>
  </si>
  <si>
    <t>62=62.000 [A]</t>
  </si>
  <si>
    <t>Svislé konstrukce</t>
  </si>
  <si>
    <t>31731</t>
  </si>
  <si>
    <t>ŘÍMSY Z PROST BETONU</t>
  </si>
  <si>
    <t>Krycí bet. deska zdi z kamene u školy, š.=0,40m, dl. 8,7 m, tl. 0,08m, bet. C30/37-XF4</t>
  </si>
  <si>
    <t>8,7*0,4*0,08=0.278 [A]</t>
  </si>
  <si>
    <t>položka zahrnuje: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</si>
  <si>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327215</t>
  </si>
  <si>
    <t>PŘEZDĚNÍ ZDÍ Z KAMENNÉHO ZDIVA</t>
  </si>
  <si>
    <t>Výstavba nové části kamenné zdi u vchodu do školy, délka 8,7 m, šířka 0,40, založení v nezámrzné hloubce, průměrná výška 1,10 m, materiál z vybourané části kamenné zárubní zdi.</t>
  </si>
  <si>
    <t>8,7*0,4*1,1=3.828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</si>
  <si>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</si>
  <si>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</si>
  <si>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</si>
  <si>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Nové zábradlí u schodů do parku, po obou stranách schodiště, výška 1,10 m, délka 2 x 1,0 m, kotvené šrouby přes patní plechy do palisády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</si>
  <si>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</si>
  <si>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45157</t>
  </si>
  <si>
    <t>PODKLADNÍ A VÝPLŇOVÉ VRSTVY Z KAMENIVA TĚŽENÉHO</t>
  </si>
  <si>
    <t>Pod novou část kamenné zdi podél školy, tl. 0,1 m, fr. 0/8</t>
  </si>
  <si>
    <t>8,7*0,4*0,1=0.348 [A]</t>
  </si>
  <si>
    <t>položka zahrnuje dodávku předepsaného kameniva, mimostaveništní a vnitrostaveništní dopravu a jeho uložení 
není-li v zadávací dokumentaci uvedeno jinak, jedná se o nakupovaný materiál</t>
  </si>
  <si>
    <t>465923</t>
  </si>
  <si>
    <t>PŘEDLÁŽDĚNÍ DLAŽBY Z BETON DLAŽDIC</t>
  </si>
  <si>
    <t>předláždění dlažby chodníku u mostů, vč. výměny a vyrovnání lože ze ŠD fr. 4/8 v tl. 40 mm 
NEUZNATELNÉ NÁKLADY Z POHLEDU ČERPÁNÍ DOTACÍ SFDI</t>
  </si>
  <si>
    <t>84,6=84.600 [A]</t>
  </si>
  <si>
    <t>56133</t>
  </si>
  <si>
    <t>VOZOVKOVÉ VRSTVY Z MEZEROVITÉHO BETONU TL DO 150MM</t>
  </si>
  <si>
    <t>Na sjezdu k č.p. 23 v km 0,263 vlevo</t>
  </si>
  <si>
    <t>18=18.000 [A]</t>
  </si>
  <si>
    <t>ŠD A 0/63 konstrukce sjezdů a chodníků</t>
  </si>
  <si>
    <t>Chodníky: 320*0,25=80.000 [A] 
Sjezdy: 73*0,25=18.250 [B] 
Sjezdy ze žul dlažby: 31,2*0,37=11.544 [C] 
Celkem: A+B+C=109.794 [D]</t>
  </si>
  <si>
    <t>567303</t>
  </si>
  <si>
    <t>R</t>
  </si>
  <si>
    <t>VRSTVY PRO OBNOVU A OPRAVY ZE ŠTĚRKODRTI</t>
  </si>
  <si>
    <t>Sjezd v km 0,262 vlevo, s využitím původního materiálu ŠD v tl. 0,15 m</t>
  </si>
  <si>
    <t>dle pol. 11332: 21*0,15=3.150 [A]</t>
  </si>
  <si>
    <t>- rozprostření a zhutnění vrstvy v předepsané tloušťce 
- zřízení vrstvy bez rozlišení šířky, pokládání vrstvy po etapách 
- nezahrnuje postřiky, nátěry</t>
  </si>
  <si>
    <t>572213</t>
  </si>
  <si>
    <t>SPOJOVACÍ POSTŘIK Z EMULZE DO 0,5KG/M2</t>
  </si>
  <si>
    <t>Obnova asf. vozovky na sjezdech k nemovitostem po rýhách IS, na vrstvu ACP</t>
  </si>
  <si>
    <t>14=14.000 [A]</t>
  </si>
  <si>
    <t>574A33</t>
  </si>
  <si>
    <t>ASFALTOVÝ BETON PRO OBRUSNÉ VRSTVY ACO 11 TL. 40MM</t>
  </si>
  <si>
    <t>Obnova asf. vozovky na sjezdech k nemovitostem po rýhách IS, asf. 50/70</t>
  </si>
  <si>
    <t>58211</t>
  </si>
  <si>
    <t>DLÁŽDĚNÉ KRYTY Z VELKÝCH KOSTEK DO LOŽE Z KAMENIVA</t>
  </si>
  <si>
    <t>Sjezdy z kam. dlažby, s využitím vybouraného mat. z pol. 11317 a dodáním zbývajícího mat., uložení do lože tl. 40 mm z ŠD fr. 0/4</t>
  </si>
  <si>
    <t>38=38.000 [A]</t>
  </si>
  <si>
    <t>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</si>
  <si>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582611.a</t>
  </si>
  <si>
    <t>KRYTY Z BETON DLAŽDIC SE ZÁMKEM ŠEDÝCH TL 60MM DO LOŽE Z KAM</t>
  </si>
  <si>
    <t>Chodníky z bet. dlažby 200x200x60 mm do lože z drobného kam. fr. 4/8 v tl. 40 mm</t>
  </si>
  <si>
    <t>296=296.000 [A]</t>
  </si>
  <si>
    <t>582611.b</t>
  </si>
  <si>
    <t>Umělá vodící linie šířky 0,40 m z šedé bet. dlažby s podélnými drážkami na autobusovém nástupišti u školy. Bet. dlažba 200x200x60 mm do lože z drobného kam. fr. 4/8 v tl. 40 mm</t>
  </si>
  <si>
    <t>6,5=6.500 [A]</t>
  </si>
  <si>
    <t>582612.a</t>
  </si>
  <si>
    <t>KRYTY Z BETON DLAŽDIC SE ZÁMKEM ŠEDÝCH TL 80MM DO LOŽE Z KAM</t>
  </si>
  <si>
    <t>Sjezdy z bet. dlažby 200x200x80 mm do lože z drobného kam. fr. 4/8 v tl. 40 mm</t>
  </si>
  <si>
    <t>39=39.000 [A]</t>
  </si>
  <si>
    <t>582612.b</t>
  </si>
  <si>
    <t>Umělá vodící linie šířky 0,40 m z šedé bet. dlažby s podélnými drážkami na sjezdech k č.p. 23 a č.p. 24. Bet. dlažba 200x200x80 mm do lože z drobného kam. fr. 4/8 v tl. 40 mm</t>
  </si>
  <si>
    <t>11=11.000 [A]</t>
  </si>
  <si>
    <t>582614</t>
  </si>
  <si>
    <t>KRYTY Z BETON DLAŽDIC SE ZÁMKEM BAREV TL 60MM DO LOŽE Z KAM</t>
  </si>
  <si>
    <t>Chodník na autobusových zastávkách - kontrastní barevný pás bez hmatové úpravy z bet. dlažby 200x200x60 mm do lože z drobného kam. fr. 4/8 v tl. 40 mm</t>
  </si>
  <si>
    <t>7=7.000 [A]</t>
  </si>
  <si>
    <t>58261A</t>
  </si>
  <si>
    <t>KRYTY Z BETON DLAŽDIC SE ZÁMKEM BAREV RELIÉF TL 60MM DO LOŽE Z KAM</t>
  </si>
  <si>
    <t>Chodník - varovný a signální kontrastní barevný pás s hmatovou úpravou z reliéfní bet. dlažby 200x100x60 mm do lože z drobného kam. fr. 4/8 v tl. 40 mm</t>
  </si>
  <si>
    <t>14,5=14.500 [A]</t>
  </si>
  <si>
    <t>58261B</t>
  </si>
  <si>
    <t>KRYTY Z BETON DLAŽDIC SE ZÁMKEM BAREV RELIÉF TL 80MM DO LOŽE Z KAM</t>
  </si>
  <si>
    <t>Sjezdy - varovný kontrastní barevný pás s hmatovou úpravou z reliéfní bet. dlažby 200x100x80 mm do lože z drobného kam. fr. 4/8 v tl. 40 mm</t>
  </si>
  <si>
    <t>19=19.000 [A]</t>
  </si>
  <si>
    <t>Přidružená stavební výroba</t>
  </si>
  <si>
    <t>72124</t>
  </si>
  <si>
    <t>LAPAČE STŘEŠNÍCH SPLAVENIN</t>
  </si>
  <si>
    <t>vyústění svodu na rohu budovy školy, obsahuje lapač, příčné odvodnění rourou DN 150 skrz palisádu pod chodníkem s vyústěním na komunikaci, vč. všech souvisejících prací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</si>
  <si>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úprava, očištění a ošetření prostoru kolem instalace</t>
  </si>
  <si>
    <t>9111A1</t>
  </si>
  <si>
    <t>ZÁBRADLÍ SILNIČNÍ S VODOR MADLY - DODÁVKA A MONTÁŽ</t>
  </si>
  <si>
    <t>Nové ochranné kompozitní madlové zábradlí zábradlí se dvěma výplňovými pruty na palisádě v souběhu s komunikací v úseku od školy ke hřbitovu, výška 1,10 m, délka 36 m, kotvené šrouby přes patní plechy do palisády.</t>
  </si>
  <si>
    <t>36=36.000 [A]</t>
  </si>
  <si>
    <t>9111A2.a</t>
  </si>
  <si>
    <t>ZÁBRADLÍ SILNIČNÍ S VODOR MADLY - VYROVNÁNÍ</t>
  </si>
  <si>
    <t>Výrovnání stáv. oc zábradlí podél chodníku u mostů 
NEUZNATELNÉ NÁKLADY Z POHLEDU ČERPÁNÍ DOTACÍ SFDI</t>
  </si>
  <si>
    <t>chodník: 51=51.000 [A]</t>
  </si>
  <si>
    <t>položka zahrnuje: 
- veškeré práce spojené s výškový i směrovým vyrovnáním stáv. oc. zábradlí</t>
  </si>
  <si>
    <t>9111A2.b</t>
  </si>
  <si>
    <t>ZÁBRADLÍ SILNIČNÍ S VODOR MADLY - MONTÁŽ S PŘESUNEM (BEZ DODÁVKY)</t>
  </si>
  <si>
    <t>Úprava délky pův. zábradlí z 3,5 m na 2,3 m, opatření novým nátěrem a kompletní zpětná montáž zábradlí u vchodu do školy, vč. ukotvení do bet. patek atd.</t>
  </si>
  <si>
    <t>3,5=3.500 [A]</t>
  </si>
  <si>
    <t>položka zahrnuje: 
- dopravu demontovaného zařízení z dočasné skládky 
- jeho montáž a osazení na určeném místě včetně všech nutných konstrukcí a prací 
- nutnou opravu poškozených částí, opravu nátěrů 
- případnou náhradu zničených částí 
nezahrnuje kompletní novou PKO</t>
  </si>
  <si>
    <t>9111A3</t>
  </si>
  <si>
    <t>ZÁBRADLÍ SILNIČNÍ S VODOR MADLY - DEMONTÁŽ S PŘESUNEM</t>
  </si>
  <si>
    <t>Demontáž zábradlí u vchodu do školy, úprava a uložení pro pozdější zpětnou montáž</t>
  </si>
  <si>
    <t>položka zahrnuje: 
- demontáž a odstranění zařízení 
- jeho odvoz na předepsané místo</t>
  </si>
  <si>
    <t>91710</t>
  </si>
  <si>
    <t>OBRUBY Z BETONOVÝCH PALISÁD</t>
  </si>
  <si>
    <t>Bet. palisáda, proměnná výška, vč. bet. lože a opěry tl. 0,2 m z bet. C20/25n-XF3</t>
  </si>
  <si>
    <t>Chodník u školy, délka 36 m + 21 m , výška 0,3-1,5m, šířka 0,2m 
(10,5*((0,3+1,5)/2)*0,2)+(25,5*((0,3+1,5)/2)*0,2)=6.480 [A] 
(21*((0,3+1,5)/2)*0,2)=3.780 [B] 
Chodník u parku, délka 40 m + 40 m, výška 0,8m, šířka 0,2m 
(80*0,8*0,2)=12.800 [C] 
Celkem: A+B+C=23.060 [D]</t>
  </si>
  <si>
    <t>Položka zahrnuje: 
dodání a pokládku betonových palisád o rozměrech předepsaných zadávací dokumentací 
betonové lože i boční betonovou opěrku.</t>
  </si>
  <si>
    <t>n.150mm podél hrany zpevnění : 318=318.000 [A] 
n. 20mm snížený u sjezdů: 109=109.000 [B] 
n. prom. náběhový: 34=34.000 [C] 
n.150mm doplnění porušených obrub u chodníku u mostů, 10% z celkové délky 0,1*102=10.200 [D] 
Celkem: A+B+C+D=471.200 [E]</t>
  </si>
  <si>
    <t>91725</t>
  </si>
  <si>
    <t>NÁSTUPIŠTNÍ OBRUBNÍKY BETONOVÉ</t>
  </si>
  <si>
    <t>zastávkový bet. obrubník do bet. lože C20/25n-XF3 tl. 200 mm</t>
  </si>
  <si>
    <t>přímý 100/40/33: 20=20.000 [A] 
náběhový 100/40/33/31: 4=4.000 [B] 
přechodový 100/40/31/25: 4=4.000 [C] 
Celkem: A+B+C=28.000 [D]</t>
  </si>
  <si>
    <t>91781</t>
  </si>
  <si>
    <t>VÝŠKOVÁ ÚPRAVA OBRUBNÍKŮ BETONOVÝCH</t>
  </si>
  <si>
    <t>Obruby chodníku u mostů  
NEUZNATELNÉ NÁKLADY Z POHLEDU ČERPÁNÍ DOTACÍ SFDI</t>
  </si>
  <si>
    <t>51+51=102.000 [A]</t>
  </si>
  <si>
    <t>Položka výšková úprava obrub zahrnuje jejich vytrhání, očištění, manipulaci, nové betonové lože a osazení. Případné nutné doplnění novými obrubami se uvede v položkách 9172 až 9177.</t>
  </si>
  <si>
    <t>4,8+9,3+9,6+17,6+3,8+5+11,6+4,6=66.300 [A]</t>
  </si>
  <si>
    <t>606,3=606.300 [A]</t>
  </si>
  <si>
    <t>56</t>
  </si>
  <si>
    <t>93640</t>
  </si>
  <si>
    <t>DROBNÉ DOPLŇK KONSTR KAMENNÉ</t>
  </si>
  <si>
    <t>Nové schodiště žulových schodnic š.=3,00 m, vč. uložení, 3ks</t>
  </si>
  <si>
    <t>1. schodnice: 0,2*3*0,35=0.210 [A] 
2. a 3. schodnice: 0,16*3*0,35*3=0.504 [B] 
Celkem: A+B=0.714 [C]</t>
  </si>
  <si>
    <t>Položka zahrnuje veškerý materiál, výrobky a polotovary, včetně mimostaveništní a vnitrostaveništní dopravy (rovněž přesuny), včetně naložení a složení,případně s uložením.</t>
  </si>
  <si>
    <t>57</t>
  </si>
  <si>
    <t>96612</t>
  </si>
  <si>
    <t>BOURÁNÍ KONSTRUKCÍ Z KAMENE NA SUCHO</t>
  </si>
  <si>
    <t>Odstranění schodiště do parku. Odvoz materiálu na místo určené zástupci obce Urbanov.</t>
  </si>
  <si>
    <t>3*3*0,16*0,35=0.504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</si>
  <si>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</si>
  <si>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58</t>
  </si>
  <si>
    <t>96613</t>
  </si>
  <si>
    <t>BOURÁNÍ KONSTRUKCÍ Z KAMENE NA MC</t>
  </si>
  <si>
    <t>Částečné ubourání zárubní zdi z kamene pod chodníkem vlevo u OÚ. Odvoz materiálu na místo určené zástupci obce Urbanov.</t>
  </si>
  <si>
    <t>30*0,4*1,5=18.000 [A]</t>
  </si>
  <si>
    <t>59</t>
  </si>
  <si>
    <t>966843</t>
  </si>
  <si>
    <t>ODSTRANĚNÍ OPLOCENÍ Z RÁMEČ PLETIVA</t>
  </si>
  <si>
    <t>Drátěné oplocení na kamené zdi vlevo u školy. Odvoz materiálu na místo určené zástupci obce Urbanov.</t>
  </si>
  <si>
    <t>33=33.000 [A]</t>
  </si>
  <si>
    <t>položka zahrnuje: 
- 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</si>
  <si>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60</t>
  </si>
  <si>
    <t>966846</t>
  </si>
  <si>
    <t>ODSTRANĚNÍ OPLOCENÍ KOVOVÉHO PROFILOVÉHO</t>
  </si>
  <si>
    <t>Zábradlí u schodiště do parku. Odvoz materiálu na místo určené zástupci obce Urbanov.</t>
  </si>
  <si>
    <t>1,3=1.300 [A]</t>
  </si>
  <si>
    <t>SO 181</t>
  </si>
  <si>
    <t>Dopravně inženýrská opatření (Investor Kraj)</t>
  </si>
  <si>
    <t>Dopravně inženýrská opatření v akci: "II/403 Urbanov - průtah" dle dokumentace PDPS zahrnující: 
•Přechodné svislé i vodorovné dopravní značení, dopravní zařízení a světelné signály, jejich dodávka, montáž, demontáž, kontrola, údržba, servis, přemisťování, přeznačování a manipulace s nimi.  
•Dočasnou úpravu stávajícího dopravního značení, zakrytí, demontáž či zneplatnění zakrývací páskou.   
•Vypracování realizační dokumentace DIO a zajištění inženýrské činnosti - stanovení přechodné úpravy provozu na PK a rozhodnutí o uzavírce.</t>
  </si>
  <si>
    <t>SO 191</t>
  </si>
  <si>
    <t>Dopravní značení (Investor Kraj)</t>
  </si>
  <si>
    <t>91297</t>
  </si>
  <si>
    <t>DOPRAVNÍ ZRCADLO</t>
  </si>
  <si>
    <t>Nové dopravní zrcadlo v místě stávajícího v km 0,320 vlevo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</si>
  <si>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</si>
  <si>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914131</t>
  </si>
  <si>
    <t>DOPRAVNÍ ZNAČKY ZÁKLADNÍ VELIKOSTI OCELOVÉ FÓLIE TŘ 2 - DODÁVKA A MONTÁŽ</t>
  </si>
  <si>
    <t>2*B20a, 2*IP6, A12b, P4, P6, 2*IJ4c 
2+2+1+1+1+2=9.000 [A]</t>
  </si>
  <si>
    <t>položka zahrnuje:  
- dodávku a montáž značek v požadovaném provedení</t>
  </si>
  <si>
    <t>914132</t>
  </si>
  <si>
    <t>DOPRAVNÍ ZNAČKY ZÁKLADNÍ VELIKOSTI OCELOVÉ FÓLIE TŘ 2 - MONTÁŽ S PŘEMÍSTĚNÍM</t>
  </si>
  <si>
    <t>2*A12b, IJ4b, B20a, IJ4b, P2, E2b, P4 
2+1+1+1+1+1+1=8.000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</si>
  <si>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</si>
  <si>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</si>
  <si>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</si>
  <si>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P6, A12b, A5a, A7a, 2*IJ4b, A12b, A7a, P2, E2b, 2*P4 
1+1+1+1+2+1+1+1+1+2=12.000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</si>
  <si>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</si>
  <si>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</si>
  <si>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</si>
  <si>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</si>
  <si>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914922</t>
  </si>
  <si>
    <t>SLOUPKY A STOJKY DZ Z OCEL TRUBEK DO PATKY MONTÁŽ S PŘESUNEM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</si>
  <si>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</si>
  <si>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914923</t>
  </si>
  <si>
    <t>SLOUPKY A STOJKY DZ Z OCEL TRUBEK DO PATKY DEMONTÁŽ</t>
  </si>
  <si>
    <t>6=6.000 [A]</t>
  </si>
  <si>
    <t>915111</t>
  </si>
  <si>
    <t>VODOROVNÉ DOPRAVNÍ ZNAČENÍ BARVOU HLADKÉ - DODÁVKA A POKLÁDKA</t>
  </si>
  <si>
    <t>Dle pol. 915211 a 915221 
221,04+14=235.040 [A]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</si>
  <si>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</si>
  <si>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</si>
  <si>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</si>
  <si>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Přechod V7a 
14=14.000 [A]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</si>
  <si>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</si>
  <si>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</si>
  <si>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</si>
  <si>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plná 0.125 182,54=182.540 [A] 
1,5/1,5/0,125 3,7=3.700 [B] 
3/1,5/0,125 21,1=21.100 [C] 
bus 13,7=13.700 [D] 
Celkem: A+B+C+D=221.040 [E]</t>
  </si>
  <si>
    <t>91552</t>
  </si>
  <si>
    <t>VODOR DOPRAV ZNAČ - PÍSMENA</t>
  </si>
  <si>
    <t>2*2*3=12.000 [A]</t>
  </si>
  <si>
    <t>položka zahrnuje:  
- dodání a pokládku nátěrového materiálu  
- předznačení a reflexní úpravu</t>
  </si>
  <si>
    <t>SO 301</t>
  </si>
  <si>
    <t>Rekonstrukce kanalizace (Investor obec)</t>
  </si>
  <si>
    <t>Rekonstrukce kanalizace</t>
  </si>
  <si>
    <t>zemina z výkopu rýh</t>
  </si>
  <si>
    <t>014102</t>
  </si>
  <si>
    <t>materiál z položek 11332A.A, 11332A.B a 11334A</t>
  </si>
  <si>
    <t>(12,144+12,144)*2,3+12,954*2,5=88.247 [A]</t>
  </si>
  <si>
    <t>11332A</t>
  </si>
  <si>
    <t>A</t>
  </si>
  <si>
    <t>ODSTRANĚNÍ PODKLADŮ ZPEVNĚNÝCH PLOCH Z KAMENIVA NESTMELENÉHO - BEZ DOPRAVY</t>
  </si>
  <si>
    <t>těžené kamenivo, tloušťka vrstvy 150 mm</t>
  </si>
  <si>
    <t>asfalt vozovka výkop od k -0,55: 
kanallizace: 1,00*55,00=55.000 [A] 
šachty: 2,60*1,60*6=24.960 [B] 
přípojka km 0,00-0,001: 1,00*1,00=1.000 [C] 
Celkem: 0,150*(A+B+C)=12.144 [D]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</si>
  <si>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</si>
  <si>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</si>
  <si>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kamenivo hrubé drcené, tloušťka vrstvy 150 mm</t>
  </si>
  <si>
    <t>11332B</t>
  </si>
  <si>
    <t>ODSTRANĚNÍ PODKLADŮ ZPEVNĚNÝCH PLOCH Z KAMENIVA NESTMELENÉHO - DOPRAVA</t>
  </si>
  <si>
    <t>tkm</t>
  </si>
  <si>
    <t>odvoz vybouraných vrstev, vzdálenost odvozu 22 km</t>
  </si>
  <si>
    <t>(12,144+12,144)*2,3*22=1 228.973 [A]</t>
  </si>
  <si>
    <t>Položka zahrnuje samostatnou dopravu suti a vybouraných hmot. Množství se určí jako součin hmotnosti [t] a požadované vzdálenosti [km].</t>
  </si>
  <si>
    <t>11334A</t>
  </si>
  <si>
    <t>ODSTRANĚNÍ PODKLADU ZPEVNĚNÝCH PLOCH S CEMENT POJIVEM - BEZ DOPRAVY</t>
  </si>
  <si>
    <t>vrstva z kameniva zpevněného cementem, tloušťka vrstvy 160 mm</t>
  </si>
  <si>
    <t>asfalt vozovka výkop od k -0,55: 
kanallizace: 1,00*55,00=55.000 [A] 
šachty: 2,60*1,60*6=24.960 [B] 
přípojka km 0,00-0,001: 1,00*1,00=1.000 [C] 
Celkem: 0,160*(A+B+C)=12.954 [D]</t>
  </si>
  <si>
    <t>11334B</t>
  </si>
  <si>
    <t>ODSTRANĚNÍ PODKLADU ZPEVNĚNÝCH PLOCH S CEMENT POJIVEM - DOPRAVA</t>
  </si>
  <si>
    <t>odvoz vybouraného materiálu, vzdálenost odvozu 22 km</t>
  </si>
  <si>
    <t>12,954*2,5*22=712.470 [A]</t>
  </si>
  <si>
    <t>13273A</t>
  </si>
  <si>
    <t>HLOUBENÍ RÝH ŠÍŘ DO 2M PAŽ I NEPAŽ TŘ. I - BEZ DOPRAVY</t>
  </si>
  <si>
    <t>hloubení rýh vč. případného pažení  
vč. dočasného zajištění podzemního potrubí nebo kabelů při křížení</t>
  </si>
  <si>
    <t>asfalt vozovka výkop od k -0,55: 
kanalizace: 1,00*(1,73-0,55)*55,00=64.900 [A] 
šachty: 2,60*1,60*(1,35+1,29+1,13+1,27+2,49+0,72-6*0,55)=20.592 [B] 
přípojka km 0,00-0,001: 1,00*(2,40-0,55)*1,00=1.850 [C] 
asf.sjezd-výkop od k 0,090: 
přípojka, km 0,001-0,005: 1,00*(2,19-0,09)*4,00=8.400 [D] 
Celkem: 0,5*(A+B+C+D)=47.871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</si>
  <si>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</si>
  <si>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</si>
  <si>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</si>
  <si>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M3KM</t>
  </si>
  <si>
    <t>odvoz do 22 km</t>
  </si>
  <si>
    <t>95,74*22=2 106.280 [A]</t>
  </si>
  <si>
    <t>Položka zahrnuje samostatnou dopravu zeminy. Množství se určí jako součin kubatutry [m3] a požadované vzdálenosti [km].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</si>
  <si>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</si>
  <si>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</si>
  <si>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</si>
  <si>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</si>
  <si>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</si>
  <si>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doprava do 22 km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</si>
  <si>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</si>
  <si>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</si>
  <si>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</si>
  <si>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 frakce 0,0 až 32,0 mm; třída MN  
s uložením po vrstvách</t>
  </si>
  <si>
    <t>asf vozovka zásyp na -1,05:  
1,00*(1,73-1,05)*55,00=37.400 [A] 
odpočet vytl kubatury: 
potrubí DN300 lože,obsyp: -1,00*0,70*55,0=-38.500 [B] 
přípojka: 1,00*(2,40-1,05)*1,00=1.350 [C] 
odpočet vytl kubatury: -1,00*0,55*1,00=-0.550 [D] 
šachty: 2,60*1,60*(1,35+1,29+1,13+1,27+2,49+0,72-6*1,05)=8.112 [E] 
asf sjezd-zásyp na k -0,09: 
přípojka : 1,00*(2,19-0,09)*4,00=8.400 [F] 
odečte se vytl kubatura : -1,00*0,55*4,00=-2.200 [G] 
Celkem: A+B+C+D+E+F+G=14.012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</si>
  <si>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</si>
  <si>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</si>
  <si>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</si>
  <si>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frakce 0 - 22 mm</t>
  </si>
  <si>
    <t>kanalizace: 1,00*0,60*55,00=33.000 [A] 
přípojka: 1,00*0,45*5,00=2.250 [B] 
Celkem: A+B=35.250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</si>
  <si>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</si>
  <si>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451313</t>
  </si>
  <si>
    <t>PODKLADNÍ A VÝPLŇOVÉ VRSTVY Z PROSTÉHO BETONU C16/20</t>
  </si>
  <si>
    <t>Desky podkladní pod potrubí z betonu C 16/20, Beton čerstvý obyčejný;  C 16/20;  cement: CEM I;  portlandský;  Dmax = 22 mm;  S 3  
včetně bednění</t>
  </si>
  <si>
    <t>pod šachty: 1,60*1,60*0,10*6=1.536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</si>
  <si>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</si>
  <si>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drobné kamenivo 0-4</t>
  </si>
  <si>
    <t>pod potrubí: 1,00*0,10*(55,00+5,00)=6.000 [A] 
pod čachty: 2,60*2,60*0,10*6=4.056 [B] 
Celkem: A+B=10.056 [C]</t>
  </si>
  <si>
    <t>položka zahrnuje dodávku předepsaného kameniva, mimostaveništní a vnitrostaveništní dopravu a jeho uložení  
není-li v zadávací dokumentaci uvedeno jinak, jedná se o nakupovaný materiál</t>
  </si>
  <si>
    <t>trubka plastová kanalizační PP; hladká, s hrdlem; Sn 12 kN/m2; D = 160,0 mm; s = 6,10 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</si>
  <si>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</si>
  <si>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</si>
  <si>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</si>
  <si>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trubka plastová kanalizační PP; hladká, s hrdlem; Sn 16 kN/m2; D = 315,0 mm</t>
  </si>
  <si>
    <t>kanalizace: 55,00=55.000 [A] 
pro spojení se st potrubím v nových šachtách: 1,00*2*4=8.000 [B] 
Celkem: A+B=63.000 [C]</t>
  </si>
  <si>
    <t>894145</t>
  </si>
  <si>
    <t>ŠACHTY KANALIZAČNÍ Z BETON DÍLCŮ NA POTRUBÍ DN DO 300MM</t>
  </si>
  <si>
    <t>dno C25/30, potrubí DN 300, Beton čerstvý obyčejný;  C 25/30;  prostředí: XA1;  cement: CEM I;  portlandský;  Dmax = 22 mm;  S 3  
výšky vstupu do 1,5 m, podkladní deska z betonu B5, montáž a dodávka stupadel  
- včetně navrtávek do šachet 2x pro přípojky V2, V3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</si>
  <si>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</si>
  <si>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894345</t>
  </si>
  <si>
    <t>ŠACHTY KANALIZAČNÍ Z PROST BETONU NA POTRUBÍ DN DO 300MM</t>
  </si>
  <si>
    <t>Monolititké kanalizační šachtové dno z betonu výšky 425mm,vč materiálu a bednění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</si>
  <si>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</si>
  <si>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89911E</t>
  </si>
  <si>
    <t>LITINOVÝ POKLOP B125</t>
  </si>
  <si>
    <t>Poklop s litinovým rámem a betonovou výplní B-1 B125, bez odvětrání</t>
  </si>
  <si>
    <t>Položka zahrnuje dodávku a osazení předepsané mříže včetně rámu</t>
  </si>
  <si>
    <t>89911G</t>
  </si>
  <si>
    <t>LITINOVÝ POKLOP D400</t>
  </si>
  <si>
    <t>Poklop s litinovým rámem a betonovou výplní B-1 D400, bez odvětrání</t>
  </si>
  <si>
    <t>89914</t>
  </si>
  <si>
    <t>ŠACHTOVÉ BETONOVÉ SKRUŽE SAMOSTATNÉ</t>
  </si>
  <si>
    <t>vyrovnávací prstence pod poklopy a mříže</t>
  </si>
  <si>
    <t>prstenec betonový; DN = 625,0 mm; h = 40,0 mm; s = 120,00 mm: 1,0=1.000 [A] 
prstenec betonový; DN = 625,0 mm; h = 60,0 mm; s = 120,00 mm: 2,0=2.000 [B] 
prstenec betonový; DN = 625,0 mm; h = 80,0 mm; s = 120,00 mm: 1,0=1.000 [C] 
prstenec betonový; DN = 625,0 mm; h = 120,0 mm; s = 120,00 mm: 1,0=1.000 [D] 
prstenec betonový; DN = 625,0 mm; h = 100,0 mm; s = 120,00 mm: 4,0=4.000 [E] 
Celkem: A+B+C+D+E=9.000 [F]</t>
  </si>
  <si>
    <t>- Položka zahrnuje veškerý materiál, výrobky a polotovary, včetně mimostaveništní a vnitrostaveništní dopravy (rovněž přesuny), včetně naložení a složení,případně s uložením.</t>
  </si>
  <si>
    <t>899306</t>
  </si>
  <si>
    <t>DOPLŇKY NA POTRUBÍ - IZOLAČNÍ SPOJE</t>
  </si>
  <si>
    <t>D+M převlečná manžeta pro spojení pro různé materiály DN300-pro napojení nového a st potrubí</t>
  </si>
  <si>
    <t>- Položka zahrnuje veškerý materiál, výrobky a polotovary, včetně mimostaveništní a vnitrostaveništní dopravy (rovněž přesuny), včetně naložení a složení,případně s uložením.   
- položka izolační spoj zahrnuje i kontrolní vývod izolačního spoje.</t>
  </si>
  <si>
    <t>899652</t>
  </si>
  <si>
    <t>ZKOUŠKA VODOTĚSNOSTI POTRUBÍ DN DO 300MM</t>
  </si>
  <si>
    <t>55,00+5,00=60.000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</si>
  <si>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</si>
  <si>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96688</t>
  </si>
  <si>
    <t>VYBOURÁNÍ KANALIZAČ ŠACHET KOMPLETNÍCH</t>
  </si>
  <si>
    <t>Vybourání stávajících kanal. šachet vč. potrubí pro napojení, vč. vpustí, odvozu, likvidace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</si>
  <si>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</si>
  <si>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340</t>
  </si>
  <si>
    <t>Rekonstrukce vodovodu (Investor obec)</t>
  </si>
  <si>
    <t>Rekonstrukce vodovodu</t>
  </si>
  <si>
    <t>materiál z položek 11318A, 11332A.A, 11332A.B, 11332A.C a 11334A</t>
  </si>
  <si>
    <t>(0,672+11,640+2,800+11,640)*2,3+12,416*2,5=92.570 [A]</t>
  </si>
  <si>
    <t>11318A</t>
  </si>
  <si>
    <t>ODSTRANĚNÍ KRYTU ZPEVNĚNÝCH PLOCH Z DLAŽDIC - BEZ DOPRAVY</t>
  </si>
  <si>
    <t>rozebrání zámkové dlažby, kladené do lože z kameniva</t>
  </si>
  <si>
    <t>dl sjezd: 
přípojky: 0,80*14,00*0,06=0.672 [A]</t>
  </si>
  <si>
    <t>11318B</t>
  </si>
  <si>
    <t>ODSTRANĚNÍ KRYTU ZPEVNĚNÝCH PLOCH Z DLAŽDIC - DOPRAVA</t>
  </si>
  <si>
    <t>odvoz vybourané zámkové dlažby na skládku, vzdálenost odvozu 22 km</t>
  </si>
  <si>
    <t>0,672*2,3*22=34.003 [A]</t>
  </si>
  <si>
    <t>odstranění podkladu z kameniva těženého, tloušťka vrstvy 150 mm</t>
  </si>
  <si>
    <t>ASFALT VOZOVKA-ODSTRANĚNÍ OD K -0,095: 
vodovod: 
km 0,00-0,056: 0,80*56,00=44.800 [A] 
km 0,131-0,141: 0,80*10,00=8.000 [B] 
přípojky: 0,80*31,00=24.800 [C] 
Celkem: (A+B+C)*0,150=11.640 [D]</t>
  </si>
  <si>
    <t>odstranění podkladu z kameniva hrubého drceného, tloušťka vrstvy 250 mm</t>
  </si>
  <si>
    <t>dl sjezd: 
přípojky: 0,80*14,00=11.200 [A] 
Celkem: A*0,250=2.800 [B]</t>
  </si>
  <si>
    <t>C</t>
  </si>
  <si>
    <t>odstranění podkladu z kameniva hrubého drceného, tloušťka vrstvy 150 mm</t>
  </si>
  <si>
    <t>odvoz na skládku do vzdálenosti 22 km</t>
  </si>
  <si>
    <t>(11,640+2,8+11,640)*2,3*22=1 319.648 [A]</t>
  </si>
  <si>
    <t>odstranění podkladu z kameniva zpevněného cementem, tloušťka vrstvy 160 mm</t>
  </si>
  <si>
    <t>ASFALT VOZOVKA-ODSTRANĚNÍ OD K -0,095: 
vodovod: 
km 0,00-0,056: 0,80*56,00=44.800 [A] 
km 0,131-0,141: 0,80*10,00=8.000 [B] 
přípojky: 0,80*31,00=24.800 [C] 
Celkem: (A+B+C)*0,160=12.416 [D]</t>
  </si>
  <si>
    <t>12,416*2,5*22=682.880 [A]</t>
  </si>
  <si>
    <t>ASFALT VOZOVKA-výkop od -0,55: 
vodovod: 
km 0,00-0,056: 0,80*(1,60-0,55)*56,00=47.040 [A] 
km 0,131-0,141: 0,80*(1,60-0,55)*10,00=8.400 [B] 
přípojky: 0,80*(1,50-0,55)*31,00=23.560 [C] 
nezpevněno-dl chodník: 
vodovod: 
km 0,056-0,131: 0,80*1,60*75,00=96.000 [D] 
přípojky: 0,80*1,50*12,00=14.400 [E] 
asfalt sjezd: 
přípojky: 0,80*(1,50*0,09)*21,00=2.268 [F] 
dl sjezd: 
přípojky : 0,80*(1,50-0,37)*14,00=12.656 [G] 
Celkem: (A+B+C+D+E+F+G)*0,50=102.162 [H]</t>
  </si>
  <si>
    <t>odvoz materiálu na skládku do 22 km</t>
  </si>
  <si>
    <t>102,162*22=2 247.564 [A]</t>
  </si>
  <si>
    <t>zásyp  na kotu -1,05: 
asf vozovka- : 
vodovod: 0,80*(1,60-1,05)*(56,00+10,00)=29.040 [A] 
odečet vytl kubatury: 
lože, potrubí DN80,obsyp: -0,80*0,50*66,00=-26.400 [B] 
přípojky: 0,80*(1,50-0,55)*31,00=23.560 [C] 
odečet lože, potrubí D225, Obsyp: -0,80*0,425*31,00=-10.540 [D] 
dlažba:  
vodovod-zásyp na kotu -0,35: 0,80*(1,60-0,35)*75,00=75.000 [E] 
odečet vytl kubatury: -0,80*0,50*75,00=-30.000 [F] 
přípojky: 0,80*(1,50-0,35)*12,00=11.040 [G] 
odečet vytl kub: -0,80*0,425*12,00=-4.080 [H] 
asf sjezd:  
přípojky: 0,80*(1,50-0,09)*21,00=23.688 [I] 
odečet vytl kubatury: -0,80*0,425*21,00=-7.140 [J] 
dl sjezd:  
přípojky: 0,80*(1,50-0,37)*14,00=12.656 [K] 
odečet vytl kubatury: -0,80*0,425*14,00=-4.760 [L] 
Celkem: A+B+C+D+E+F+G+H+I+J+K+L=92.064 [M]</t>
  </si>
  <si>
    <t>vodovod: 0,80*0,40*141,00=45.120 [A] 
přípojky: 0,80*0,325*78,00=20.280 [B] 
Celkem: A+B=65.400 [C]</t>
  </si>
  <si>
    <t>Podkladní a zajišťovací konstrukce z betonu bloky pro potrubí , z betonu prostého třídy C 20/25  
včetně bednení</t>
  </si>
  <si>
    <t>A1: 0,05*5=0.250 [A] 
Bb1: 0,05*2=0.100 [B] 
Š: 0,25*0,30*0,15*5=0.056 [C] 
Celkem: A+B+C=0.406 [D]</t>
  </si>
  <si>
    <t>VODOVOD: 0,80*0,10*141,00=11.280 [A] 
PŘÍPOJKY: 0,80*0,10*78,00=6.240 [B] 
Celkem: A+B=17.520 [C]</t>
  </si>
  <si>
    <t>85226</t>
  </si>
  <si>
    <t>POTRUBÍ Z TRUB LITINOVÝCH TLAKOVÝCH PŘÍRUBOVÝCH DN DO 80MM</t>
  </si>
  <si>
    <t>trouba litinová vodovodní, kanalizační; tvárná litina; přírubová; DN 80,0 mm; l = 200,0 mm; uvnitř práškový epoxid; vně práškový epoxid  
včetně spojek a tvarovek:  
- přechod přírubový; PN 10; DN 1 = 80 mm; DN 2 = 50 mm; l = 200 mm; tvárná litina; uvnitř práškový epoxid; vně práškový epoxid - 2ks  
- tvarovka přírubová s přírubovou odbočkou tvárná litina; DN 1 = 80 mm; DN 2 = 80 mm; povrch. úprava práškový epoxid - 3ks  
- koleno 90 °; PN 10; DN 80 mm; tvárná litina; přírubové; s patkou; uvnitř práškový epoxid; vně práškový epoxid - 2ks  
- Spojka hladká na PE DN 80/80  s jištěním proti posunu - 1ks  
- Spojka s přírubou 80/80  s jištěním proti posunu - 1ks  
- Spojka s přírubou DN50  s jištěním proti posunu - 1ks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</si>
  <si>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</si>
  <si>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87314</t>
  </si>
  <si>
    <t>POTRUBÍ Z TRUB PLASTOVÝCH TLAKOVÝCH SVAŘOVANÝCH DN DO 40MM</t>
  </si>
  <si>
    <t>potrubí z plastických hmot z tlakových trubek polyetylenových, vnějšího průměru 32 mm  
trubka plastová vodovodní hladká; HDPE (PE 80); SDR 11,0; PN 10; D = 25,0 mm; s = 2,30 mm; l = 100 000,0 mm</t>
  </si>
  <si>
    <t>PŘÍPOJKY: 78,00=78.000 [A]</t>
  </si>
  <si>
    <t>87327</t>
  </si>
  <si>
    <t>POTRUBÍ Z TRUB PLASTOVÝCH TLAKOVÝCH SVAŘOVANÝCH DN DO 100MM</t>
  </si>
  <si>
    <t>potrubí z plastických hmot z tlakových trubek polyetylenových, vnějšího průměru 90 mm  
trubka plastová vodovodní hladká; s certifikací dle PAS 1075; PE 100 RC; SDR 17,0; PN 10; D = 90,0 mm; s = 5,40 mm  
- vč. spojka/nátrubek PE-100; SDR 11,0; PN 10, PN 16; elektrotvarovka; D = 114,0 mm; di = 90,0 mm; spoj elektrosvařovaný - 34,5ks  
- vč. kolena PE100; 30,0 °; SDR 11,0; PN 10, PN 16; D = 115,0 mm; di = 90,0 mm; spoj elektrosvařovaný - 1ks  
- vč. elektrotvarovky - koleno 11°  FRIALEN W11 d90, PE100, SDR11 - 1ks  
- vč. PE Otočné příruby DN80, přírubový spoj - 7ks</t>
  </si>
  <si>
    <t>891113</t>
  </si>
  <si>
    <t>ŠOUPÁTKA DN DO 25MM</t>
  </si>
  <si>
    <t>šoupátko pro domovní přípojky pro vodovod; DN 1"; provedení -  1 vnitřní a 1 vnější závit; PN 16; L = 148 mm; médium pitná voda; těleso tvárná litina</t>
  </si>
  <si>
    <t>- Položka zahrnuje kompletní montáž dle technologického předpisu, dodávku armatury, veškerou mimostaveništní a vnitrostaveništní dopravu.</t>
  </si>
  <si>
    <t>891115</t>
  </si>
  <si>
    <t>ŠOUPÁTKA DN DO 50MM</t>
  </si>
  <si>
    <t>šoupátko přírubové měkcetěsnící klínové, s hladkým a rovným průtokovým kanálem; použití vhodné pro instalaci do země; médium pitná voda, neagresivní tekutina; DN 50; l = 150 mm; PN 10,0; těleso tvárná litina; povrch.ochrana vně i uvnitř epoxidovým práškem; standardní provedení bez ručního kola a zemní soupravy</t>
  </si>
  <si>
    <t>891126</t>
  </si>
  <si>
    <t>ŠOUPÁTKA DN DO 80MM</t>
  </si>
  <si>
    <t>šoupátko 4000E1 C2 DN 80 přírubové, voda</t>
  </si>
  <si>
    <t>891426</t>
  </si>
  <si>
    <t>HYDRANTY PODZEMNÍ DN 80MM</t>
  </si>
  <si>
    <t>hydrant podzemní PN 16; provedení s dvojitým uzávěrem a samouzavír.víčkem výtoku; DN 80; krycí hloubka 1,50 m; připojení přírubové; těleso tvárná litina, sedlo z mosazi; prac. teplota do 50 °C; pro: pro trvalý styk s pitnou a surovou vodou do 50°C</t>
  </si>
  <si>
    <t>891827</t>
  </si>
  <si>
    <t>NAVRTÁVACÍ PASY DN DO 100MM</t>
  </si>
  <si>
    <t>pas navrtávací tvárná litina; provedení s trubkovým závitem; PN 16; vnější pr.potrubí 90 mm; závit na odbočce G 1",5/4",6/4",2"; max teplota 70 °C; pro typ potrubí z PVC, PE</t>
  </si>
  <si>
    <t>891915</t>
  </si>
  <si>
    <t>ZEMNÍ SOUPRAVY DN DO 50MM S POKLOPEM</t>
  </si>
  <si>
    <t>souprava zemní tuhá Y 1021; pro uzavírací ventily; vel.závitu G 1" a 1 1/4"; D = 40,0 mm; L = 1 400 mm; krycí hloubka 1,5 m</t>
  </si>
  <si>
    <t>souprava zemní teleskopická šoupátková; pro vodu, pro ovládání uzávěrů armatur zakopaných v zemi; DN 40 - 50 šoupátka; provedení s kluzným uložením ovlád.tyče, zavěšena v plastové nosné desce poklopu; mat. spojka z tvárné litiny nebo korozivzdorné oceli; ochrana všechny litinové a ocelové díly žárově pozinkovány; krycí hloubka Rd 1,2 až 1,8 m</t>
  </si>
  <si>
    <t>891926</t>
  </si>
  <si>
    <t>ZEMNÍ SOUPRAVY DN DO 80MM S POKLOPEM</t>
  </si>
  <si>
    <t>souprava zemní teleskopická šoupátková; pro vodu, pro ovládání uzávěrů armatur zakopaných v zemi; DN 65 - 80 šoupátka; provedení s kluzným uložením ovlád.tyče, zavěšena v plastové nosné desce poklopu; mat. spojka z tvárné litiny nebo korozivzdorné oceli; ochrana všechny litinové a ocelové díly žárově pozinkovány; krycí hloubka Rd 1,2 až 1,8 m</t>
  </si>
  <si>
    <t>poklop hydrantový  použití uliční poklop pro podzemní hydrant, vhodné i do litého asfaltu; tělo PA, víčko litina; h = 310,0 mm; vnější rozměr ovál horní 270 a 375, spodní ovál 315 a 420 mm</t>
  </si>
  <si>
    <t>899308</t>
  </si>
  <si>
    <t>DOPLŇKY NA POTRUBÍ - SIGNALIZAČ VODIČ</t>
  </si>
  <si>
    <t>Signalizační vodič CYY, 6 mm2</t>
  </si>
  <si>
    <t>VODOVOD: 141,00=141.000 [A] 
PŘÍPOJKY: 78,00=78.000 [B] 
Celkem: A+B=219.000 [C]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</si>
  <si>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</si>
  <si>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</si>
  <si>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</si>
  <si>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Výstražné fólie výstražná fólie pro vodovod, šířka 30 cm</t>
  </si>
  <si>
    <t>89930R</t>
  </si>
  <si>
    <t>DOPLŇKY NA POTRUBÍ - ORIENTAČNÍ TABULKA</t>
  </si>
  <si>
    <t>Orientační tabulky na vodovodních a kanalizačních řadech na zdivu</t>
  </si>
  <si>
    <t>- Položka zahrnuje kromě montáže i veškerý materiál, výrobky a polotovary, včetně mimostaveništní a vnitrostaveništní dopravy (rovněž přesuny), včetně naložení a složení, případně s uložením.</t>
  </si>
  <si>
    <t>899611</t>
  </si>
  <si>
    <t>TLAKOVÉ ZKOUŠKY POTRUBÍ DN DO 80MM</t>
  </si>
  <si>
    <t>vč. přísunu, montáže, demontáže a odsunu zkoušecího čerpadla, napuštění tlakovou vodou a dodání vody pro tlakovou zkoušku</t>
  </si>
  <si>
    <t>89973</t>
  </si>
  <si>
    <t>PROPLACH A DEZINFEKCE VODOVODNÍHO POTRUBÍ DN DO 150MM</t>
  </si>
  <si>
    <t>napuštění a vypuštění vody, dodání vody a desinfekčního prostředku, náklady na bakteriologický rozbor vody</t>
  </si>
  <si>
    <t>- napuštění a vypuštění vody, dodání vody a dezinfekčního prostředku, bakteriologický rozbor vody.</t>
  </si>
  <si>
    <t>899901</t>
  </si>
  <si>
    <t>NAPOJENÍ VODOVODU</t>
  </si>
  <si>
    <t>napojení vodovodu na stávající řad  ocel potrubí DN60 a DN80</t>
  </si>
  <si>
    <t>DN60: 1,0kpl =1.000 [A] 
DN80: 2,0kpl =2.000 [B] 
Celkem: A+B=3.000 [C]</t>
  </si>
  <si>
    <t>položka zahrnuje řez na potrubí, dodání a osazení příslušných tvarovek a armatur</t>
  </si>
  <si>
    <t>SO 431</t>
  </si>
  <si>
    <t>Veřejné osvětlení (Investor obec)</t>
  </si>
  <si>
    <t>741157</t>
  </si>
  <si>
    <t>SLOUPY VEŘEJNÉHO OSVĚTLENÍ OCEL TRUBKOVÉ</t>
  </si>
  <si>
    <t>Kompletní realizace SO 431 dle PDPS a výkazu výměr přiloženého v TZ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</si>
</sst>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43</v>
      </c>
      <c s="26">
        <v>0.7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56</v>
      </c>
    </row>
    <row r="20" spans="1:5" ht="25.5">
      <c r="A20" s="30" t="s">
        <v>46</v>
      </c>
      <c r="E20" s="31" t="s">
        <v>57</v>
      </c>
    </row>
    <row r="21" spans="1:5" ht="38.2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0.7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25.5">
      <c r="A24" s="30" t="s">
        <v>46</v>
      </c>
      <c r="E24" s="31" t="s">
        <v>57</v>
      </c>
    </row>
    <row r="25" spans="1:5" ht="12.75">
      <c r="A25" t="s">
        <v>48</v>
      </c>
      <c r="E25" s="29" t="s">
        <v>53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53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53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0.7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71</v>
      </c>
    </row>
    <row r="36" spans="1:5" ht="25.5">
      <c r="A36" s="30" t="s">
        <v>46</v>
      </c>
      <c r="E36" s="31" t="s">
        <v>57</v>
      </c>
    </row>
    <row r="37" spans="1:5" ht="12.75">
      <c r="A37" t="s">
        <v>48</v>
      </c>
      <c r="E37" s="29" t="s">
        <v>53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83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53</v>
      </c>
    </row>
    <row r="50" spans="1:16" ht="12.75">
      <c r="A50" s="18" t="s">
        <v>39</v>
      </c>
      <c s="23" t="s">
        <v>84</v>
      </c>
      <c s="23" t="s">
        <v>85</v>
      </c>
      <c s="18" t="s">
        <v>41</v>
      </c>
      <c s="24" t="s">
        <v>86</v>
      </c>
      <c s="25" t="s">
        <v>43</v>
      </c>
      <c s="26">
        <v>0.7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87</v>
      </c>
    </row>
    <row r="52" spans="1:5" ht="25.5">
      <c r="A52" s="30" t="s">
        <v>46</v>
      </c>
      <c r="E52" s="31" t="s">
        <v>57</v>
      </c>
    </row>
    <row r="53" spans="1:5" ht="12.75">
      <c r="A53" t="s">
        <v>48</v>
      </c>
      <c r="E53" s="29" t="s">
        <v>88</v>
      </c>
    </row>
    <row r="54" spans="1:16" ht="12.75">
      <c r="A54" s="18" t="s">
        <v>39</v>
      </c>
      <c s="23" t="s">
        <v>89</v>
      </c>
      <c s="23" t="s">
        <v>90</v>
      </c>
      <c s="18" t="s">
        <v>91</v>
      </c>
      <c s="24" t="s">
        <v>92</v>
      </c>
      <c s="25" t="s">
        <v>93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51">
      <c r="A55" s="28" t="s">
        <v>44</v>
      </c>
      <c r="E55" s="29" t="s">
        <v>94</v>
      </c>
    </row>
    <row r="56" spans="1:5" ht="12.75">
      <c r="A56" s="30" t="s">
        <v>46</v>
      </c>
      <c r="E56" s="31" t="s">
        <v>95</v>
      </c>
    </row>
    <row r="57" spans="1:5" ht="89.25">
      <c r="A57" t="s">
        <v>48</v>
      </c>
      <c r="E57" s="29" t="s">
        <v>96</v>
      </c>
    </row>
    <row r="58" spans="1:16" ht="12.75">
      <c r="A58" s="18" t="s">
        <v>39</v>
      </c>
      <c s="23" t="s">
        <v>97</v>
      </c>
      <c s="23" t="s">
        <v>90</v>
      </c>
      <c s="18" t="s">
        <v>98</v>
      </c>
      <c s="24" t="s">
        <v>92</v>
      </c>
      <c s="25" t="s">
        <v>93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63.75">
      <c r="A59" s="28" t="s">
        <v>44</v>
      </c>
      <c r="E59" s="29" t="s">
        <v>99</v>
      </c>
    </row>
    <row r="60" spans="1:5" ht="12.75">
      <c r="A60" s="30" t="s">
        <v>46</v>
      </c>
      <c r="E60" s="31" t="s">
        <v>47</v>
      </c>
    </row>
    <row r="61" spans="1:5" ht="89.25">
      <c r="A61" t="s">
        <v>48</v>
      </c>
      <c r="E61" s="29" t="s">
        <v>100</v>
      </c>
    </row>
    <row r="62" spans="1:16" ht="12.75">
      <c r="A62" s="18" t="s">
        <v>39</v>
      </c>
      <c s="23" t="s">
        <v>101</v>
      </c>
      <c s="23" t="s">
        <v>102</v>
      </c>
      <c s="18" t="s">
        <v>41</v>
      </c>
      <c s="24" t="s">
        <v>103</v>
      </c>
      <c s="25" t="s">
        <v>43</v>
      </c>
      <c s="26">
        <v>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63.75">
      <c r="A63" s="28" t="s">
        <v>44</v>
      </c>
      <c r="E63" s="29" t="s">
        <v>104</v>
      </c>
    </row>
    <row r="64" spans="1:5" ht="12.75">
      <c r="A64" s="30" t="s">
        <v>46</v>
      </c>
      <c r="E64" s="31" t="s">
        <v>47</v>
      </c>
    </row>
    <row r="65" spans="1:5" ht="25.5">
      <c r="A65" t="s">
        <v>48</v>
      </c>
      <c r="E65" s="29" t="s">
        <v>105</v>
      </c>
    </row>
    <row r="66" spans="1:16" ht="12.75">
      <c r="A66" s="18" t="s">
        <v>39</v>
      </c>
      <c s="23" t="s">
        <v>106</v>
      </c>
      <c s="23" t="s">
        <v>107</v>
      </c>
      <c s="18" t="s">
        <v>41</v>
      </c>
      <c s="24" t="s">
        <v>108</v>
      </c>
      <c s="25" t="s">
        <v>43</v>
      </c>
      <c s="26">
        <v>0.7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109</v>
      </c>
    </row>
    <row r="68" spans="1:5" ht="25.5">
      <c r="A68" s="30" t="s">
        <v>46</v>
      </c>
      <c r="E68" s="31" t="s">
        <v>57</v>
      </c>
    </row>
    <row r="69" spans="1:5" ht="12.75">
      <c r="A69" t="s">
        <v>48</v>
      </c>
      <c r="E69" s="29" t="s">
        <v>110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111</v>
      </c>
      <c s="5"/>
      <c s="14" t="s">
        <v>112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54</v>
      </c>
      <c s="18" t="s">
        <v>41</v>
      </c>
      <c s="24" t="s">
        <v>55</v>
      </c>
      <c s="25" t="s">
        <v>43</v>
      </c>
      <c s="26">
        <v>0.3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56</v>
      </c>
    </row>
    <row r="12" spans="1:5" ht="25.5">
      <c r="A12" s="30" t="s">
        <v>46</v>
      </c>
      <c r="E12" s="31" t="s">
        <v>113</v>
      </c>
    </row>
    <row r="13" spans="1:5" ht="38.25">
      <c r="A13" t="s">
        <v>48</v>
      </c>
      <c r="E13" s="29" t="s">
        <v>58</v>
      </c>
    </row>
    <row r="14" spans="1:16" ht="12.75">
      <c r="A14" s="18" t="s">
        <v>39</v>
      </c>
      <c s="23" t="s">
        <v>17</v>
      </c>
      <c s="23" t="s">
        <v>59</v>
      </c>
      <c s="18" t="s">
        <v>41</v>
      </c>
      <c s="24" t="s">
        <v>60</v>
      </c>
      <c s="25" t="s">
        <v>43</v>
      </c>
      <c s="26">
        <v>0.3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25.5">
      <c r="A16" s="30" t="s">
        <v>46</v>
      </c>
      <c r="E16" s="31" t="s">
        <v>113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69</v>
      </c>
      <c s="18" t="s">
        <v>41</v>
      </c>
      <c s="24" t="s">
        <v>70</v>
      </c>
      <c s="25" t="s">
        <v>43</v>
      </c>
      <c s="26">
        <v>0.3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114</v>
      </c>
    </row>
    <row r="20" spans="1:5" ht="25.5">
      <c r="A20" s="30" t="s">
        <v>46</v>
      </c>
      <c r="E20" s="31" t="s">
        <v>113</v>
      </c>
    </row>
    <row r="21" spans="1:5" ht="12.75">
      <c r="A21" t="s">
        <v>48</v>
      </c>
      <c r="E21" s="29" t="s">
        <v>53</v>
      </c>
    </row>
    <row r="22" spans="1:16" ht="12.75">
      <c r="A22" s="18" t="s">
        <v>39</v>
      </c>
      <c s="23" t="s">
        <v>27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115</v>
      </c>
    </row>
    <row r="24" spans="1:5" ht="12.75">
      <c r="A24" s="30" t="s">
        <v>46</v>
      </c>
      <c r="E24" s="31" t="s">
        <v>47</v>
      </c>
    </row>
    <row r="25" spans="1:5" ht="63.75">
      <c r="A25" t="s">
        <v>48</v>
      </c>
      <c r="E25" s="29" t="s">
        <v>80</v>
      </c>
    </row>
    <row r="26" spans="1:16" ht="12.75">
      <c r="A26" s="18" t="s">
        <v>39</v>
      </c>
      <c s="23" t="s">
        <v>29</v>
      </c>
      <c s="23" t="s">
        <v>116</v>
      </c>
      <c s="18" t="s">
        <v>41</v>
      </c>
      <c s="24" t="s">
        <v>117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118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53</v>
      </c>
    </row>
    <row r="30" spans="1:16" ht="12.75">
      <c r="A30" s="18" t="s">
        <v>39</v>
      </c>
      <c s="23" t="s">
        <v>31</v>
      </c>
      <c s="23" t="s">
        <v>85</v>
      </c>
      <c s="18" t="s">
        <v>41</v>
      </c>
      <c s="24" t="s">
        <v>86</v>
      </c>
      <c s="25" t="s">
        <v>43</v>
      </c>
      <c s="26">
        <v>0.3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87</v>
      </c>
    </row>
    <row r="32" spans="1:5" ht="25.5">
      <c r="A32" s="30" t="s">
        <v>46</v>
      </c>
      <c r="E32" s="31" t="s">
        <v>113</v>
      </c>
    </row>
    <row r="33" spans="1:5" ht="12.75">
      <c r="A33" t="s">
        <v>48</v>
      </c>
      <c r="E33" s="29" t="s">
        <v>88</v>
      </c>
    </row>
    <row r="34" spans="1:16" ht="12.75">
      <c r="A34" s="18" t="s">
        <v>39</v>
      </c>
      <c s="23" t="s">
        <v>68</v>
      </c>
      <c s="23" t="s">
        <v>107</v>
      </c>
      <c s="18" t="s">
        <v>41</v>
      </c>
      <c s="24" t="s">
        <v>108</v>
      </c>
      <c s="25" t="s">
        <v>43</v>
      </c>
      <c s="26">
        <v>0.3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109</v>
      </c>
    </row>
    <row r="36" spans="1:5" ht="25.5">
      <c r="A36" s="30" t="s">
        <v>46</v>
      </c>
      <c r="E36" s="31" t="s">
        <v>113</v>
      </c>
    </row>
    <row r="37" spans="1:5" ht="12.75">
      <c r="A37" t="s">
        <v>48</v>
      </c>
      <c r="E37" s="29" t="s">
        <v>110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0+O8+O33+O114+O139+O184+O201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119</v>
      </c>
      <c s="32">
        <f>0+I8+I33+I114+I139+I184+I201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119</v>
      </c>
      <c s="5"/>
      <c s="14" t="s">
        <v>120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39</v>
      </c>
      <c s="23" t="s">
        <v>23</v>
      </c>
      <c s="23" t="s">
        <v>121</v>
      </c>
      <c s="18" t="s">
        <v>91</v>
      </c>
      <c s="24" t="s">
        <v>122</v>
      </c>
      <c s="25" t="s">
        <v>123</v>
      </c>
      <c s="26">
        <v>192.075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124</v>
      </c>
    </row>
    <row r="11" spans="1:5" ht="12.75">
      <c r="A11" s="30" t="s">
        <v>46</v>
      </c>
      <c r="E11" s="31" t="s">
        <v>125</v>
      </c>
    </row>
    <row r="12" spans="1:5" ht="25.5">
      <c r="A12" t="s">
        <v>48</v>
      </c>
      <c r="E12" s="29" t="s">
        <v>126</v>
      </c>
    </row>
    <row r="13" spans="1:16" ht="12.75">
      <c r="A13" s="18" t="s">
        <v>39</v>
      </c>
      <c s="23" t="s">
        <v>17</v>
      </c>
      <c s="23" t="s">
        <v>121</v>
      </c>
      <c s="18" t="s">
        <v>98</v>
      </c>
      <c s="24" t="s">
        <v>122</v>
      </c>
      <c s="25" t="s">
        <v>127</v>
      </c>
      <c s="26">
        <v>0.15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128</v>
      </c>
    </row>
    <row r="15" spans="1:5" ht="38.25">
      <c r="A15" s="30" t="s">
        <v>46</v>
      </c>
      <c r="E15" s="31" t="s">
        <v>129</v>
      </c>
    </row>
    <row r="16" spans="1:5" ht="25.5">
      <c r="A16" t="s">
        <v>48</v>
      </c>
      <c r="E16" s="29" t="s">
        <v>126</v>
      </c>
    </row>
    <row r="17" spans="1:16" ht="12.75">
      <c r="A17" s="18" t="s">
        <v>39</v>
      </c>
      <c s="23" t="s">
        <v>16</v>
      </c>
      <c s="23" t="s">
        <v>121</v>
      </c>
      <c s="18" t="s">
        <v>130</v>
      </c>
      <c s="24" t="s">
        <v>122</v>
      </c>
      <c s="25" t="s">
        <v>127</v>
      </c>
      <c s="26">
        <v>93.195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131</v>
      </c>
    </row>
    <row r="19" spans="1:5" ht="12.75">
      <c r="A19" s="30" t="s">
        <v>46</v>
      </c>
      <c r="E19" s="31" t="s">
        <v>132</v>
      </c>
    </row>
    <row r="20" spans="1:5" ht="25.5">
      <c r="A20" t="s">
        <v>48</v>
      </c>
      <c r="E20" s="29" t="s">
        <v>126</v>
      </c>
    </row>
    <row r="21" spans="1:16" ht="12.75">
      <c r="A21" s="18" t="s">
        <v>39</v>
      </c>
      <c s="23" t="s">
        <v>27</v>
      </c>
      <c s="23" t="s">
        <v>121</v>
      </c>
      <c s="18" t="s">
        <v>133</v>
      </c>
      <c s="24" t="s">
        <v>122</v>
      </c>
      <c s="25" t="s">
        <v>123</v>
      </c>
      <c s="26">
        <v>0.2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134</v>
      </c>
    </row>
    <row r="23" spans="1:5" ht="12.75">
      <c r="A23" s="30" t="s">
        <v>46</v>
      </c>
      <c r="E23" s="31" t="s">
        <v>135</v>
      </c>
    </row>
    <row r="24" spans="1:5" ht="25.5">
      <c r="A24" t="s">
        <v>48</v>
      </c>
      <c r="E24" s="29" t="s">
        <v>126</v>
      </c>
    </row>
    <row r="25" spans="1:16" ht="12.75">
      <c r="A25" s="18" t="s">
        <v>39</v>
      </c>
      <c s="23" t="s">
        <v>29</v>
      </c>
      <c s="23" t="s">
        <v>121</v>
      </c>
      <c s="18" t="s">
        <v>136</v>
      </c>
      <c s="24" t="s">
        <v>122</v>
      </c>
      <c s="25" t="s">
        <v>127</v>
      </c>
      <c s="26">
        <v>203.72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137</v>
      </c>
    </row>
    <row r="27" spans="1:5" ht="12.75">
      <c r="A27" s="30" t="s">
        <v>46</v>
      </c>
      <c r="E27" s="31" t="s">
        <v>138</v>
      </c>
    </row>
    <row r="28" spans="1:5" ht="25.5">
      <c r="A28" t="s">
        <v>48</v>
      </c>
      <c r="E28" s="29" t="s">
        <v>126</v>
      </c>
    </row>
    <row r="29" spans="1:16" ht="12.75">
      <c r="A29" s="18" t="s">
        <v>39</v>
      </c>
      <c s="23" t="s">
        <v>31</v>
      </c>
      <c s="23" t="s">
        <v>139</v>
      </c>
      <c s="18" t="s">
        <v>41</v>
      </c>
      <c s="24" t="s">
        <v>140</v>
      </c>
      <c s="25" t="s">
        <v>123</v>
      </c>
      <c s="26">
        <v>768.3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44</v>
      </c>
      <c r="E30" s="29" t="s">
        <v>141</v>
      </c>
    </row>
    <row r="31" spans="1:5" ht="12.75">
      <c r="A31" s="30" t="s">
        <v>46</v>
      </c>
      <c r="E31" s="31" t="s">
        <v>142</v>
      </c>
    </row>
    <row r="32" spans="1:5" ht="25.5">
      <c r="A32" t="s">
        <v>48</v>
      </c>
      <c r="E32" s="29" t="s">
        <v>126</v>
      </c>
    </row>
    <row r="33" spans="1:18" ht="12.75" customHeight="1">
      <c r="A33" s="5" t="s">
        <v>37</v>
      </c>
      <c s="5"/>
      <c s="35" t="s">
        <v>23</v>
      </c>
      <c s="5"/>
      <c s="21" t="s">
        <v>143</v>
      </c>
      <c s="5"/>
      <c s="5"/>
      <c s="5"/>
      <c s="36">
        <f>0+Q33</f>
      </c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18" t="s">
        <v>39</v>
      </c>
      <c s="23" t="s">
        <v>68</v>
      </c>
      <c s="23" t="s">
        <v>144</v>
      </c>
      <c s="18" t="s">
        <v>41</v>
      </c>
      <c s="24" t="s">
        <v>145</v>
      </c>
      <c s="25" t="s">
        <v>146</v>
      </c>
      <c s="26">
        <v>652.3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147</v>
      </c>
    </row>
    <row r="36" spans="1:5" ht="140.25">
      <c r="A36" s="30" t="s">
        <v>46</v>
      </c>
      <c r="E36" s="31" t="s">
        <v>148</v>
      </c>
    </row>
    <row r="37" spans="1:5" ht="12.75">
      <c r="A37" t="s">
        <v>48</v>
      </c>
      <c r="E37" s="29" t="s">
        <v>149</v>
      </c>
    </row>
    <row r="38" spans="1:16" ht="12.75">
      <c r="A38" s="18" t="s">
        <v>39</v>
      </c>
      <c s="23" t="s">
        <v>72</v>
      </c>
      <c s="23" t="s">
        <v>150</v>
      </c>
      <c s="18" t="s">
        <v>41</v>
      </c>
      <c s="24" t="s">
        <v>151</v>
      </c>
      <c s="25" t="s">
        <v>93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25.5">
      <c r="A40" s="30" t="s">
        <v>46</v>
      </c>
      <c r="E40" s="31" t="s">
        <v>152</v>
      </c>
    </row>
    <row r="41" spans="1:5" ht="114.75">
      <c r="A41" t="s">
        <v>48</v>
      </c>
      <c r="E41" s="29" t="s">
        <v>153</v>
      </c>
    </row>
    <row r="42" spans="1:16" ht="12.75">
      <c r="A42" s="18" t="s">
        <v>39</v>
      </c>
      <c s="23" t="s">
        <v>34</v>
      </c>
      <c s="23" t="s">
        <v>154</v>
      </c>
      <c s="18" t="s">
        <v>41</v>
      </c>
      <c s="24" t="s">
        <v>155</v>
      </c>
      <c s="25" t="s">
        <v>127</v>
      </c>
      <c s="26">
        <v>1.155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156</v>
      </c>
    </row>
    <row r="44" spans="1:5" ht="12.75">
      <c r="A44" s="30" t="s">
        <v>46</v>
      </c>
      <c r="E44" s="31" t="s">
        <v>157</v>
      </c>
    </row>
    <row r="45" spans="1:5" ht="63.75">
      <c r="A45" t="s">
        <v>48</v>
      </c>
      <c r="E45" s="29" t="s">
        <v>158</v>
      </c>
    </row>
    <row r="46" spans="1:16" ht="12.75">
      <c r="A46" s="18" t="s">
        <v>39</v>
      </c>
      <c s="23" t="s">
        <v>36</v>
      </c>
      <c s="23" t="s">
        <v>159</v>
      </c>
      <c s="18" t="s">
        <v>41</v>
      </c>
      <c s="24" t="s">
        <v>160</v>
      </c>
      <c s="25" t="s">
        <v>127</v>
      </c>
      <c s="26">
        <v>0.06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161</v>
      </c>
    </row>
    <row r="48" spans="1:5" ht="12.75">
      <c r="A48" s="30" t="s">
        <v>46</v>
      </c>
      <c r="E48" s="31" t="s">
        <v>162</v>
      </c>
    </row>
    <row r="49" spans="1:5" ht="63.75">
      <c r="A49" t="s">
        <v>48</v>
      </c>
      <c r="E49" s="29" t="s">
        <v>158</v>
      </c>
    </row>
    <row r="50" spans="1:16" ht="25.5">
      <c r="A50" s="18" t="s">
        <v>39</v>
      </c>
      <c s="23" t="s">
        <v>84</v>
      </c>
      <c s="23" t="s">
        <v>163</v>
      </c>
      <c s="18" t="s">
        <v>41</v>
      </c>
      <c s="24" t="s">
        <v>164</v>
      </c>
      <c s="25" t="s">
        <v>127</v>
      </c>
      <c s="26">
        <v>17.43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165</v>
      </c>
    </row>
    <row r="52" spans="1:5" ht="63.75">
      <c r="A52" s="30" t="s">
        <v>46</v>
      </c>
      <c r="E52" s="31" t="s">
        <v>166</v>
      </c>
    </row>
    <row r="53" spans="1:5" ht="63.75">
      <c r="A53" t="s">
        <v>48</v>
      </c>
      <c r="E53" s="29" t="s">
        <v>158</v>
      </c>
    </row>
    <row r="54" spans="1:16" ht="12.75">
      <c r="A54" s="18" t="s">
        <v>39</v>
      </c>
      <c s="23" t="s">
        <v>89</v>
      </c>
      <c s="23" t="s">
        <v>167</v>
      </c>
      <c s="18" t="s">
        <v>41</v>
      </c>
      <c s="24" t="s">
        <v>168</v>
      </c>
      <c s="25" t="s">
        <v>127</v>
      </c>
      <c s="26">
        <v>13.695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169</v>
      </c>
    </row>
    <row r="56" spans="1:5" ht="63.75">
      <c r="A56" s="30" t="s">
        <v>46</v>
      </c>
      <c r="E56" s="31" t="s">
        <v>170</v>
      </c>
    </row>
    <row r="57" spans="1:5" ht="63.75">
      <c r="A57" t="s">
        <v>48</v>
      </c>
      <c r="E57" s="29" t="s">
        <v>158</v>
      </c>
    </row>
    <row r="58" spans="1:16" ht="12.75">
      <c r="A58" s="18" t="s">
        <v>39</v>
      </c>
      <c s="23" t="s">
        <v>97</v>
      </c>
      <c s="23" t="s">
        <v>171</v>
      </c>
      <c s="18" t="s">
        <v>41</v>
      </c>
      <c s="24" t="s">
        <v>172</v>
      </c>
      <c s="25" t="s">
        <v>173</v>
      </c>
      <c s="26">
        <v>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174</v>
      </c>
    </row>
    <row r="60" spans="1:5" ht="12.75">
      <c r="A60" s="30" t="s">
        <v>46</v>
      </c>
      <c r="E60" s="31" t="s">
        <v>95</v>
      </c>
    </row>
    <row r="61" spans="1:5" ht="63.75">
      <c r="A61" t="s">
        <v>48</v>
      </c>
      <c r="E61" s="29" t="s">
        <v>158</v>
      </c>
    </row>
    <row r="62" spans="1:16" ht="12.75">
      <c r="A62" s="18" t="s">
        <v>39</v>
      </c>
      <c s="23" t="s">
        <v>101</v>
      </c>
      <c s="23" t="s">
        <v>175</v>
      </c>
      <c s="18" t="s">
        <v>41</v>
      </c>
      <c s="24" t="s">
        <v>176</v>
      </c>
      <c s="25" t="s">
        <v>127</v>
      </c>
      <c s="26">
        <v>384.15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44</v>
      </c>
      <c r="E63" s="29" t="s">
        <v>177</v>
      </c>
    </row>
    <row r="64" spans="1:5" ht="63.75">
      <c r="A64" s="30" t="s">
        <v>46</v>
      </c>
      <c r="E64" s="31" t="s">
        <v>178</v>
      </c>
    </row>
    <row r="65" spans="1:5" ht="63.75">
      <c r="A65" t="s">
        <v>48</v>
      </c>
      <c r="E65" s="29" t="s">
        <v>158</v>
      </c>
    </row>
    <row r="66" spans="1:16" ht="12.75">
      <c r="A66" s="18" t="s">
        <v>39</v>
      </c>
      <c s="23" t="s">
        <v>106</v>
      </c>
      <c s="23" t="s">
        <v>179</v>
      </c>
      <c s="18" t="s">
        <v>41</v>
      </c>
      <c s="24" t="s">
        <v>180</v>
      </c>
      <c s="25" t="s">
        <v>173</v>
      </c>
      <c s="26">
        <v>495.41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181</v>
      </c>
    </row>
    <row r="68" spans="1:5" ht="63.75">
      <c r="A68" s="30" t="s">
        <v>46</v>
      </c>
      <c r="E68" s="31" t="s">
        <v>182</v>
      </c>
    </row>
    <row r="69" spans="1:5" ht="25.5">
      <c r="A69" t="s">
        <v>48</v>
      </c>
      <c r="E69" s="29" t="s">
        <v>183</v>
      </c>
    </row>
    <row r="70" spans="1:16" ht="12.75">
      <c r="A70" s="18" t="s">
        <v>39</v>
      </c>
      <c s="23" t="s">
        <v>184</v>
      </c>
      <c s="23" t="s">
        <v>185</v>
      </c>
      <c s="18" t="s">
        <v>41</v>
      </c>
      <c s="24" t="s">
        <v>186</v>
      </c>
      <c s="25" t="s">
        <v>127</v>
      </c>
      <c s="26">
        <v>203.72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140.25">
      <c r="A72" s="30" t="s">
        <v>46</v>
      </c>
      <c r="E72" s="31" t="s">
        <v>187</v>
      </c>
    </row>
    <row r="73" spans="1:5" ht="369.75">
      <c r="A73" t="s">
        <v>48</v>
      </c>
      <c r="E73" s="29" t="s">
        <v>188</v>
      </c>
    </row>
    <row r="74" spans="1:16" ht="12.75">
      <c r="A74" s="18" t="s">
        <v>39</v>
      </c>
      <c s="23" t="s">
        <v>189</v>
      </c>
      <c s="23" t="s">
        <v>190</v>
      </c>
      <c s="18" t="s">
        <v>41</v>
      </c>
      <c s="24" t="s">
        <v>191</v>
      </c>
      <c s="25" t="s">
        <v>127</v>
      </c>
      <c s="26">
        <v>81.75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192</v>
      </c>
    </row>
    <row r="76" spans="1:5" ht="12.75">
      <c r="A76" s="30" t="s">
        <v>46</v>
      </c>
      <c r="E76" s="31" t="s">
        <v>193</v>
      </c>
    </row>
    <row r="77" spans="1:5" ht="306">
      <c r="A77" t="s">
        <v>48</v>
      </c>
      <c r="E77" s="29" t="s">
        <v>194</v>
      </c>
    </row>
    <row r="78" spans="1:16" ht="12.75">
      <c r="A78" s="18" t="s">
        <v>39</v>
      </c>
      <c s="23" t="s">
        <v>195</v>
      </c>
      <c s="23" t="s">
        <v>196</v>
      </c>
      <c s="18" t="s">
        <v>41</v>
      </c>
      <c s="24" t="s">
        <v>197</v>
      </c>
      <c s="25" t="s">
        <v>173</v>
      </c>
      <c s="26">
        <v>129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198</v>
      </c>
    </row>
    <row r="80" spans="1:5" ht="12.75">
      <c r="A80" s="30" t="s">
        <v>46</v>
      </c>
      <c r="E80" s="31" t="s">
        <v>199</v>
      </c>
    </row>
    <row r="81" spans="1:5" ht="63.75">
      <c r="A81" t="s">
        <v>48</v>
      </c>
      <c r="E81" s="29" t="s">
        <v>200</v>
      </c>
    </row>
    <row r="82" spans="1:16" ht="12.75">
      <c r="A82" s="18" t="s">
        <v>39</v>
      </c>
      <c s="23" t="s">
        <v>201</v>
      </c>
      <c s="23" t="s">
        <v>202</v>
      </c>
      <c s="18" t="s">
        <v>41</v>
      </c>
      <c s="24" t="s">
        <v>203</v>
      </c>
      <c s="25" t="s">
        <v>127</v>
      </c>
      <c s="26">
        <v>33.25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44</v>
      </c>
      <c r="E83" s="29" t="s">
        <v>204</v>
      </c>
    </row>
    <row r="84" spans="1:5" ht="38.25">
      <c r="A84" s="30" t="s">
        <v>46</v>
      </c>
      <c r="E84" s="31" t="s">
        <v>205</v>
      </c>
    </row>
    <row r="85" spans="1:5" ht="63.75">
      <c r="A85" t="s">
        <v>48</v>
      </c>
      <c r="E85" s="29" t="s">
        <v>200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127</v>
      </c>
      <c s="26">
        <v>203.72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2.75">
      <c r="A88" s="30" t="s">
        <v>46</v>
      </c>
      <c r="E88" s="31" t="s">
        <v>210</v>
      </c>
    </row>
    <row r="89" spans="1:5" ht="191.25">
      <c r="A89" t="s">
        <v>48</v>
      </c>
      <c r="E89" s="29" t="s">
        <v>211</v>
      </c>
    </row>
    <row r="90" spans="1:16" ht="12.75">
      <c r="A90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127</v>
      </c>
      <c s="26">
        <v>197.5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44</v>
      </c>
      <c r="E91" s="29" t="s">
        <v>215</v>
      </c>
    </row>
    <row r="92" spans="1:5" ht="38.25">
      <c r="A92" s="30" t="s">
        <v>46</v>
      </c>
      <c r="E92" s="31" t="s">
        <v>216</v>
      </c>
    </row>
    <row r="93" spans="1:5" ht="280.5">
      <c r="A93" t="s">
        <v>48</v>
      </c>
      <c r="E93" s="29" t="s">
        <v>217</v>
      </c>
    </row>
    <row r="94" spans="1:16" ht="12.75">
      <c r="A94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127</v>
      </c>
      <c s="26">
        <v>81.75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221</v>
      </c>
    </row>
    <row r="96" spans="1:5" ht="12.75">
      <c r="A96" s="30" t="s">
        <v>46</v>
      </c>
      <c r="E96" s="31" t="s">
        <v>222</v>
      </c>
    </row>
    <row r="97" spans="1:5" ht="242.25">
      <c r="A97" t="s">
        <v>48</v>
      </c>
      <c r="E97" s="29" t="s">
        <v>223</v>
      </c>
    </row>
    <row r="98" spans="1:16" ht="12.75">
      <c r="A98" s="18" t="s">
        <v>39</v>
      </c>
      <c s="23" t="s">
        <v>224</v>
      </c>
      <c s="23" t="s">
        <v>225</v>
      </c>
      <c s="18" t="s">
        <v>41</v>
      </c>
      <c s="24" t="s">
        <v>226</v>
      </c>
      <c s="25" t="s">
        <v>146</v>
      </c>
      <c s="26">
        <v>395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227</v>
      </c>
    </row>
    <row r="100" spans="1:5" ht="12.75">
      <c r="A100" s="30" t="s">
        <v>46</v>
      </c>
      <c r="E100" s="31" t="s">
        <v>228</v>
      </c>
    </row>
    <row r="101" spans="1:5" ht="25.5">
      <c r="A101" t="s">
        <v>48</v>
      </c>
      <c r="E101" s="29" t="s">
        <v>229</v>
      </c>
    </row>
    <row r="102" spans="1:16" ht="12.75">
      <c r="A102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127</v>
      </c>
      <c s="26">
        <v>13.35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233</v>
      </c>
    </row>
    <row r="104" spans="1:5" ht="12.75">
      <c r="A104" s="30" t="s">
        <v>46</v>
      </c>
      <c r="E104" s="31" t="s">
        <v>234</v>
      </c>
    </row>
    <row r="105" spans="1:5" ht="38.25">
      <c r="A105" t="s">
        <v>48</v>
      </c>
      <c r="E105" s="29" t="s">
        <v>235</v>
      </c>
    </row>
    <row r="106" spans="1:16" ht="12.75">
      <c r="A106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146</v>
      </c>
      <c s="26">
        <v>89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41</v>
      </c>
    </row>
    <row r="108" spans="1:5" ht="12.75">
      <c r="A108" s="30" t="s">
        <v>46</v>
      </c>
      <c r="E108" s="31" t="s">
        <v>239</v>
      </c>
    </row>
    <row r="109" spans="1:5" ht="25.5">
      <c r="A109" t="s">
        <v>48</v>
      </c>
      <c r="E109" s="29" t="s">
        <v>240</v>
      </c>
    </row>
    <row r="110" spans="1:16" ht="25.5">
      <c r="A110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146</v>
      </c>
      <c s="26">
        <v>12.6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244</v>
      </c>
    </row>
    <row r="112" spans="1:5" ht="12.75">
      <c r="A112" s="30" t="s">
        <v>46</v>
      </c>
      <c r="E112" s="31" t="s">
        <v>245</v>
      </c>
    </row>
    <row r="113" spans="1:5" ht="89.25">
      <c r="A113" t="s">
        <v>48</v>
      </c>
      <c r="E113" s="29" t="s">
        <v>246</v>
      </c>
    </row>
    <row r="114" spans="1:18" ht="12.75" customHeight="1">
      <c r="A114" s="5" t="s">
        <v>37</v>
      </c>
      <c s="5"/>
      <c s="35" t="s">
        <v>27</v>
      </c>
      <c s="5"/>
      <c s="21" t="s">
        <v>247</v>
      </c>
      <c s="5"/>
      <c s="5"/>
      <c s="5"/>
      <c s="36">
        <f>0+Q114</f>
      </c>
      <c r="O114">
        <f>0+R114</f>
      </c>
      <c r="Q114">
        <f>0+I115+I119+I123+I127+I131+I135</f>
      </c>
      <c>
        <f>0+O115+O119+O123+O127+O131+O135</f>
      </c>
    </row>
    <row r="115" spans="1:16" ht="12.75">
      <c r="A115" s="18" t="s">
        <v>39</v>
      </c>
      <c s="23" t="s">
        <v>248</v>
      </c>
      <c s="23" t="s">
        <v>249</v>
      </c>
      <c s="18" t="s">
        <v>41</v>
      </c>
      <c s="24" t="s">
        <v>250</v>
      </c>
      <c s="25" t="s">
        <v>127</v>
      </c>
      <c s="26">
        <v>12.042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251</v>
      </c>
    </row>
    <row r="117" spans="1:5" ht="12.75">
      <c r="A117" s="30" t="s">
        <v>46</v>
      </c>
      <c r="E117" s="31" t="s">
        <v>252</v>
      </c>
    </row>
    <row r="118" spans="1:5" ht="369.75">
      <c r="A118" t="s">
        <v>48</v>
      </c>
      <c r="E118" s="29" t="s">
        <v>253</v>
      </c>
    </row>
    <row r="119" spans="1:16" ht="12.75">
      <c r="A119" s="18" t="s">
        <v>39</v>
      </c>
      <c s="23" t="s">
        <v>254</v>
      </c>
      <c s="23" t="s">
        <v>255</v>
      </c>
      <c s="18" t="s">
        <v>41</v>
      </c>
      <c s="24" t="s">
        <v>256</v>
      </c>
      <c s="25" t="s">
        <v>127</v>
      </c>
      <c s="26">
        <v>1.4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257</v>
      </c>
    </row>
    <row r="121" spans="1:5" ht="12.75">
      <c r="A121" s="30" t="s">
        <v>46</v>
      </c>
      <c r="E121" s="31" t="s">
        <v>258</v>
      </c>
    </row>
    <row r="122" spans="1:5" ht="369.75">
      <c r="A122" t="s">
        <v>48</v>
      </c>
      <c r="E122" s="29" t="s">
        <v>253</v>
      </c>
    </row>
    <row r="123" spans="1:16" ht="12.75">
      <c r="A123" s="18" t="s">
        <v>39</v>
      </c>
      <c s="23" t="s">
        <v>259</v>
      </c>
      <c s="23" t="s">
        <v>260</v>
      </c>
      <c s="18" t="s">
        <v>91</v>
      </c>
      <c s="24" t="s">
        <v>261</v>
      </c>
      <c s="25" t="s">
        <v>127</v>
      </c>
      <c s="26">
        <v>8.55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44</v>
      </c>
      <c r="E124" s="29" t="s">
        <v>262</v>
      </c>
    </row>
    <row r="125" spans="1:5" ht="38.25">
      <c r="A125" s="30" t="s">
        <v>46</v>
      </c>
      <c r="E125" s="31" t="s">
        <v>263</v>
      </c>
    </row>
    <row r="126" spans="1:5" ht="102">
      <c r="A126" t="s">
        <v>48</v>
      </c>
      <c r="E126" s="29" t="s">
        <v>264</v>
      </c>
    </row>
    <row r="127" spans="1:16" ht="12.75">
      <c r="A127" s="18" t="s">
        <v>39</v>
      </c>
      <c s="23" t="s">
        <v>265</v>
      </c>
      <c s="23" t="s">
        <v>260</v>
      </c>
      <c s="18" t="s">
        <v>98</v>
      </c>
      <c s="24" t="s">
        <v>261</v>
      </c>
      <c s="25" t="s">
        <v>127</v>
      </c>
      <c s="26">
        <v>0.9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44</v>
      </c>
      <c r="E128" s="29" t="s">
        <v>266</v>
      </c>
    </row>
    <row r="129" spans="1:5" ht="12.75">
      <c r="A129" s="30" t="s">
        <v>46</v>
      </c>
      <c r="E129" s="31" t="s">
        <v>267</v>
      </c>
    </row>
    <row r="130" spans="1:5" ht="102">
      <c r="A130" t="s">
        <v>48</v>
      </c>
      <c r="E130" s="29" t="s">
        <v>264</v>
      </c>
    </row>
    <row r="131" spans="1:16" ht="12.75">
      <c r="A131" s="18" t="s">
        <v>39</v>
      </c>
      <c s="23" t="s">
        <v>268</v>
      </c>
      <c s="23" t="s">
        <v>260</v>
      </c>
      <c s="18" t="s">
        <v>130</v>
      </c>
      <c s="24" t="s">
        <v>261</v>
      </c>
      <c s="25" t="s">
        <v>127</v>
      </c>
      <c s="26">
        <v>1.4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44</v>
      </c>
      <c r="E132" s="29" t="s">
        <v>269</v>
      </c>
    </row>
    <row r="133" spans="1:5" ht="38.25">
      <c r="A133" s="30" t="s">
        <v>46</v>
      </c>
      <c r="E133" s="31" t="s">
        <v>270</v>
      </c>
    </row>
    <row r="134" spans="1:5" ht="102">
      <c r="A134" t="s">
        <v>48</v>
      </c>
      <c r="E134" s="29" t="s">
        <v>264</v>
      </c>
    </row>
    <row r="135" spans="1:16" ht="12.75">
      <c r="A135" s="18" t="s">
        <v>39</v>
      </c>
      <c s="23" t="s">
        <v>271</v>
      </c>
      <c s="23" t="s">
        <v>272</v>
      </c>
      <c s="18" t="s">
        <v>41</v>
      </c>
      <c s="24" t="s">
        <v>273</v>
      </c>
      <c s="25" t="s">
        <v>127</v>
      </c>
      <c s="26">
        <v>2.24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25.5">
      <c r="A136" s="28" t="s">
        <v>44</v>
      </c>
      <c r="E136" s="29" t="s">
        <v>274</v>
      </c>
    </row>
    <row r="137" spans="1:5" ht="12.75">
      <c r="A137" s="30" t="s">
        <v>46</v>
      </c>
      <c r="E137" s="31" t="s">
        <v>275</v>
      </c>
    </row>
    <row r="138" spans="1:5" ht="102">
      <c r="A138" t="s">
        <v>48</v>
      </c>
      <c r="E138" s="29" t="s">
        <v>276</v>
      </c>
    </row>
    <row r="139" spans="1:18" ht="12.75" customHeight="1">
      <c r="A139" s="5" t="s">
        <v>37</v>
      </c>
      <c s="5"/>
      <c s="35" t="s">
        <v>29</v>
      </c>
      <c s="5"/>
      <c s="21" t="s">
        <v>277</v>
      </c>
      <c s="5"/>
      <c s="5"/>
      <c s="5"/>
      <c s="36">
        <f>0+Q139</f>
      </c>
      <c r="O139">
        <f>0+R139</f>
      </c>
      <c r="Q139">
        <f>0+I140+I144+I148+I152+I156+I160+I164+I168+I172+I176+I180</f>
      </c>
      <c>
        <f>0+O140+O144+O148+O152+O156+O160+O164+O168+O172+O176+O180</f>
      </c>
    </row>
    <row r="140" spans="1:16" ht="12.75">
      <c r="A140" s="18" t="s">
        <v>39</v>
      </c>
      <c s="23" t="s">
        <v>278</v>
      </c>
      <c s="23" t="s">
        <v>279</v>
      </c>
      <c s="18" t="s">
        <v>41</v>
      </c>
      <c s="24" t="s">
        <v>280</v>
      </c>
      <c s="25" t="s">
        <v>127</v>
      </c>
      <c s="26">
        <v>69.047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281</v>
      </c>
    </row>
    <row r="142" spans="1:5" ht="102">
      <c r="A142" s="30" t="s">
        <v>46</v>
      </c>
      <c r="E142" s="31" t="s">
        <v>282</v>
      </c>
    </row>
    <row r="143" spans="1:5" ht="127.5">
      <c r="A143" t="s">
        <v>48</v>
      </c>
      <c r="E143" s="29" t="s">
        <v>283</v>
      </c>
    </row>
    <row r="144" spans="1:16" ht="12.75">
      <c r="A144" s="18" t="s">
        <v>39</v>
      </c>
      <c s="23" t="s">
        <v>284</v>
      </c>
      <c s="23" t="s">
        <v>285</v>
      </c>
      <c s="18" t="s">
        <v>41</v>
      </c>
      <c s="24" t="s">
        <v>286</v>
      </c>
      <c s="25" t="s">
        <v>127</v>
      </c>
      <c s="26">
        <v>80.225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44</v>
      </c>
      <c r="E145" s="29" t="s">
        <v>41</v>
      </c>
    </row>
    <row r="146" spans="1:5" ht="51">
      <c r="A146" s="30" t="s">
        <v>46</v>
      </c>
      <c r="E146" s="31" t="s">
        <v>287</v>
      </c>
    </row>
    <row r="147" spans="1:5" ht="51">
      <c r="A147" t="s">
        <v>48</v>
      </c>
      <c r="E147" s="29" t="s">
        <v>288</v>
      </c>
    </row>
    <row r="148" spans="1:16" ht="12.75">
      <c r="A148" s="18" t="s">
        <v>39</v>
      </c>
      <c s="23" t="s">
        <v>289</v>
      </c>
      <c s="23" t="s">
        <v>290</v>
      </c>
      <c s="18" t="s">
        <v>41</v>
      </c>
      <c s="24" t="s">
        <v>291</v>
      </c>
      <c s="25" t="s">
        <v>146</v>
      </c>
      <c s="26">
        <v>24.5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292</v>
      </c>
    </row>
    <row r="150" spans="1:5" ht="51">
      <c r="A150" s="30" t="s">
        <v>46</v>
      </c>
      <c r="E150" s="31" t="s">
        <v>293</v>
      </c>
    </row>
    <row r="151" spans="1:5" ht="102">
      <c r="A151" t="s">
        <v>48</v>
      </c>
      <c r="E151" s="29" t="s">
        <v>294</v>
      </c>
    </row>
    <row r="152" spans="1:16" ht="12.75">
      <c r="A152" s="18" t="s">
        <v>39</v>
      </c>
      <c s="23" t="s">
        <v>295</v>
      </c>
      <c s="23" t="s">
        <v>296</v>
      </c>
      <c s="18" t="s">
        <v>41</v>
      </c>
      <c s="24" t="s">
        <v>297</v>
      </c>
      <c s="25" t="s">
        <v>146</v>
      </c>
      <c s="26">
        <v>252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44</v>
      </c>
      <c r="E153" s="29" t="s">
        <v>41</v>
      </c>
    </row>
    <row r="154" spans="1:5" ht="12.75">
      <c r="A154" s="30" t="s">
        <v>46</v>
      </c>
      <c r="E154" s="31" t="s">
        <v>298</v>
      </c>
    </row>
    <row r="155" spans="1:5" ht="102">
      <c r="A155" t="s">
        <v>48</v>
      </c>
      <c r="E155" s="29" t="s">
        <v>294</v>
      </c>
    </row>
    <row r="156" spans="1:16" ht="12.75">
      <c r="A156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146</v>
      </c>
      <c s="26">
        <v>8128.828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44</v>
      </c>
      <c r="E157" s="29" t="s">
        <v>302</v>
      </c>
    </row>
    <row r="158" spans="1:5" ht="38.25">
      <c r="A158" s="30" t="s">
        <v>46</v>
      </c>
      <c r="E158" s="31" t="s">
        <v>303</v>
      </c>
    </row>
    <row r="159" spans="1:5" ht="51">
      <c r="A159" t="s">
        <v>48</v>
      </c>
      <c r="E159" s="29" t="s">
        <v>304</v>
      </c>
    </row>
    <row r="160" spans="1:16" ht="12.75">
      <c r="A160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146</v>
      </c>
      <c s="26">
        <v>295.65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44</v>
      </c>
      <c r="E161" s="29" t="s">
        <v>308</v>
      </c>
    </row>
    <row r="162" spans="1:5" ht="38.25">
      <c r="A162" s="30" t="s">
        <v>46</v>
      </c>
      <c r="E162" s="31" t="s">
        <v>309</v>
      </c>
    </row>
    <row r="163" spans="1:5" ht="51">
      <c r="A163" t="s">
        <v>48</v>
      </c>
      <c r="E163" s="29" t="s">
        <v>304</v>
      </c>
    </row>
    <row r="164" spans="1:16" ht="12.75">
      <c r="A164" s="18" t="s">
        <v>39</v>
      </c>
      <c s="23" t="s">
        <v>310</v>
      </c>
      <c s="23" t="s">
        <v>311</v>
      </c>
      <c s="18" t="s">
        <v>41</v>
      </c>
      <c s="24" t="s">
        <v>312</v>
      </c>
      <c s="25" t="s">
        <v>146</v>
      </c>
      <c s="26">
        <v>379.8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44</v>
      </c>
      <c r="E165" s="29" t="s">
        <v>313</v>
      </c>
    </row>
    <row r="166" spans="1:5" ht="12.75">
      <c r="A166" s="30" t="s">
        <v>46</v>
      </c>
      <c r="E166" s="31" t="s">
        <v>314</v>
      </c>
    </row>
    <row r="167" spans="1:5" ht="51">
      <c r="A167" t="s">
        <v>48</v>
      </c>
      <c r="E167" s="29" t="s">
        <v>315</v>
      </c>
    </row>
    <row r="168" spans="1:16" ht="12.75">
      <c r="A168" s="18" t="s">
        <v>39</v>
      </c>
      <c s="23" t="s">
        <v>316</v>
      </c>
      <c s="23" t="s">
        <v>317</v>
      </c>
      <c s="18" t="s">
        <v>41</v>
      </c>
      <c s="24" t="s">
        <v>318</v>
      </c>
      <c s="25" t="s">
        <v>146</v>
      </c>
      <c s="26">
        <v>4140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41</v>
      </c>
    </row>
    <row r="170" spans="1:5" ht="38.25">
      <c r="A170" s="30" t="s">
        <v>46</v>
      </c>
      <c r="E170" s="31" t="s">
        <v>319</v>
      </c>
    </row>
    <row r="171" spans="1:5" ht="140.25">
      <c r="A171" t="s">
        <v>48</v>
      </c>
      <c r="E171" s="29" t="s">
        <v>320</v>
      </c>
    </row>
    <row r="172" spans="1:16" ht="12.75">
      <c r="A172" s="18" t="s">
        <v>39</v>
      </c>
      <c s="23" t="s">
        <v>321</v>
      </c>
      <c s="23" t="s">
        <v>322</v>
      </c>
      <c s="18" t="s">
        <v>41</v>
      </c>
      <c s="24" t="s">
        <v>323</v>
      </c>
      <c s="25" t="s">
        <v>146</v>
      </c>
      <c s="26">
        <v>3888.028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44</v>
      </c>
      <c r="E173" s="29" t="s">
        <v>41</v>
      </c>
    </row>
    <row r="174" spans="1:5" ht="51">
      <c r="A174" s="30" t="s">
        <v>46</v>
      </c>
      <c r="E174" s="31" t="s">
        <v>324</v>
      </c>
    </row>
    <row r="175" spans="1:5" ht="140.25">
      <c r="A175" t="s">
        <v>48</v>
      </c>
      <c r="E175" s="29" t="s">
        <v>320</v>
      </c>
    </row>
    <row r="176" spans="1:16" ht="12.75">
      <c r="A176" s="18" t="s">
        <v>39</v>
      </c>
      <c s="23" t="s">
        <v>325</v>
      </c>
      <c s="23" t="s">
        <v>326</v>
      </c>
      <c s="18" t="s">
        <v>41</v>
      </c>
      <c s="24" t="s">
        <v>327</v>
      </c>
      <c s="25" t="s">
        <v>146</v>
      </c>
      <c s="26">
        <v>358.5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41</v>
      </c>
    </row>
    <row r="178" spans="1:5" ht="12.75">
      <c r="A178" s="30" t="s">
        <v>46</v>
      </c>
      <c r="E178" s="31" t="s">
        <v>328</v>
      </c>
    </row>
    <row r="179" spans="1:5" ht="140.25">
      <c r="A179" t="s">
        <v>48</v>
      </c>
      <c r="E179" s="29" t="s">
        <v>320</v>
      </c>
    </row>
    <row r="180" spans="1:16" ht="12.75">
      <c r="A180" s="18" t="s">
        <v>39</v>
      </c>
      <c s="23" t="s">
        <v>329</v>
      </c>
      <c s="23" t="s">
        <v>330</v>
      </c>
      <c s="18" t="s">
        <v>41</v>
      </c>
      <c s="24" t="s">
        <v>331</v>
      </c>
      <c s="25" t="s">
        <v>146</v>
      </c>
      <c s="26">
        <v>1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332</v>
      </c>
    </row>
    <row r="182" spans="1:5" ht="12.75">
      <c r="A182" s="30" t="s">
        <v>46</v>
      </c>
      <c r="E182" s="31" t="s">
        <v>47</v>
      </c>
    </row>
    <row r="183" spans="1:5" ht="153">
      <c r="A183" t="s">
        <v>48</v>
      </c>
      <c r="E183" s="29" t="s">
        <v>333</v>
      </c>
    </row>
    <row r="184" spans="1:18" ht="12.75" customHeight="1">
      <c r="A184" s="5" t="s">
        <v>37</v>
      </c>
      <c s="5"/>
      <c s="35" t="s">
        <v>72</v>
      </c>
      <c s="5"/>
      <c s="21" t="s">
        <v>334</v>
      </c>
      <c s="5"/>
      <c s="5"/>
      <c s="5"/>
      <c s="36">
        <f>0+Q184</f>
      </c>
      <c r="O184">
        <f>0+R184</f>
      </c>
      <c r="Q184">
        <f>0+I185+I189+I193+I197</f>
      </c>
      <c>
        <f>0+O185+O189+O193+O197</f>
      </c>
    </row>
    <row r="185" spans="1:16" ht="12.75">
      <c r="A185" s="18" t="s">
        <v>39</v>
      </c>
      <c s="23" t="s">
        <v>335</v>
      </c>
      <c s="23" t="s">
        <v>336</v>
      </c>
      <c s="18" t="s">
        <v>41</v>
      </c>
      <c s="24" t="s">
        <v>337</v>
      </c>
      <c s="25" t="s">
        <v>173</v>
      </c>
      <c s="26">
        <v>8.6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338</v>
      </c>
    </row>
    <row r="187" spans="1:5" ht="12.75">
      <c r="A187" s="30" t="s">
        <v>46</v>
      </c>
      <c r="E187" s="31" t="s">
        <v>339</v>
      </c>
    </row>
    <row r="188" spans="1:5" ht="255">
      <c r="A188" t="s">
        <v>48</v>
      </c>
      <c r="E188" s="29" t="s">
        <v>340</v>
      </c>
    </row>
    <row r="189" spans="1:16" ht="12.75">
      <c r="A189" s="18" t="s">
        <v>39</v>
      </c>
      <c s="23" t="s">
        <v>341</v>
      </c>
      <c s="23" t="s">
        <v>342</v>
      </c>
      <c s="18" t="s">
        <v>41</v>
      </c>
      <c s="24" t="s">
        <v>343</v>
      </c>
      <c s="25" t="s">
        <v>93</v>
      </c>
      <c s="26">
        <v>6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344</v>
      </c>
    </row>
    <row r="191" spans="1:5" ht="12.75">
      <c r="A191" s="30" t="s">
        <v>46</v>
      </c>
      <c r="E191" s="31" t="s">
        <v>345</v>
      </c>
    </row>
    <row r="192" spans="1:5" ht="76.5">
      <c r="A192" t="s">
        <v>48</v>
      </c>
      <c r="E192" s="29" t="s">
        <v>346</v>
      </c>
    </row>
    <row r="193" spans="1:16" ht="12.75">
      <c r="A193" s="18" t="s">
        <v>39</v>
      </c>
      <c s="23" t="s">
        <v>347</v>
      </c>
      <c s="23" t="s">
        <v>348</v>
      </c>
      <c s="18" t="s">
        <v>41</v>
      </c>
      <c s="24" t="s">
        <v>349</v>
      </c>
      <c s="25" t="s">
        <v>93</v>
      </c>
      <c s="26">
        <v>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350</v>
      </c>
    </row>
    <row r="195" spans="1:5" ht="12.75">
      <c r="A195" s="30" t="s">
        <v>46</v>
      </c>
      <c r="E195" s="31" t="s">
        <v>351</v>
      </c>
    </row>
    <row r="196" spans="1:5" ht="25.5">
      <c r="A196" t="s">
        <v>48</v>
      </c>
      <c r="E196" s="29" t="s">
        <v>352</v>
      </c>
    </row>
    <row r="197" spans="1:16" ht="12.75">
      <c r="A197" s="18" t="s">
        <v>39</v>
      </c>
      <c s="23" t="s">
        <v>353</v>
      </c>
      <c s="23" t="s">
        <v>354</v>
      </c>
      <c s="18" t="s">
        <v>41</v>
      </c>
      <c s="24" t="s">
        <v>355</v>
      </c>
      <c s="25" t="s">
        <v>93</v>
      </c>
      <c s="26">
        <v>5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356</v>
      </c>
    </row>
    <row r="199" spans="1:5" ht="12.75">
      <c r="A199" s="30" t="s">
        <v>46</v>
      </c>
      <c r="E199" s="31" t="s">
        <v>357</v>
      </c>
    </row>
    <row r="200" spans="1:5" ht="25.5">
      <c r="A200" t="s">
        <v>48</v>
      </c>
      <c r="E200" s="29" t="s">
        <v>358</v>
      </c>
    </row>
    <row r="201" spans="1:18" ht="12.75" customHeight="1">
      <c r="A201" s="5" t="s">
        <v>37</v>
      </c>
      <c s="5"/>
      <c s="35" t="s">
        <v>34</v>
      </c>
      <c s="5"/>
      <c s="21" t="s">
        <v>359</v>
      </c>
      <c s="5"/>
      <c s="5"/>
      <c s="5"/>
      <c s="36">
        <f>0+Q201</f>
      </c>
      <c r="O201">
        <f>0+R201</f>
      </c>
      <c r="Q201">
        <f>0+I202+I206+I210+I214+I218+I222+I226+I230</f>
      </c>
      <c>
        <f>0+O202+O206+O210+O214+O218+O222+O226+O230</f>
      </c>
    </row>
    <row r="202" spans="1:16" ht="12.75">
      <c r="A202" s="18" t="s">
        <v>39</v>
      </c>
      <c s="23" t="s">
        <v>360</v>
      </c>
      <c s="23" t="s">
        <v>361</v>
      </c>
      <c s="18" t="s">
        <v>41</v>
      </c>
      <c s="24" t="s">
        <v>362</v>
      </c>
      <c s="25" t="s">
        <v>93</v>
      </c>
      <c s="26">
        <v>10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363</v>
      </c>
    </row>
    <row r="204" spans="1:5" ht="12.75">
      <c r="A204" s="30" t="s">
        <v>46</v>
      </c>
      <c r="E204" s="31" t="s">
        <v>364</v>
      </c>
    </row>
    <row r="205" spans="1:5" ht="51">
      <c r="A205" t="s">
        <v>48</v>
      </c>
      <c r="E205" s="29" t="s">
        <v>365</v>
      </c>
    </row>
    <row r="206" spans="1:16" ht="12.75">
      <c r="A206" s="18" t="s">
        <v>39</v>
      </c>
      <c s="23" t="s">
        <v>366</v>
      </c>
      <c s="23" t="s">
        <v>367</v>
      </c>
      <c s="18" t="s">
        <v>41</v>
      </c>
      <c s="24" t="s">
        <v>368</v>
      </c>
      <c s="25" t="s">
        <v>173</v>
      </c>
      <c s="26">
        <v>376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369</v>
      </c>
    </row>
    <row r="208" spans="1:5" ht="63.75">
      <c r="A208" s="30" t="s">
        <v>46</v>
      </c>
      <c r="E208" s="31" t="s">
        <v>370</v>
      </c>
    </row>
    <row r="209" spans="1:5" ht="51">
      <c r="A209" t="s">
        <v>48</v>
      </c>
      <c r="E209" s="29" t="s">
        <v>371</v>
      </c>
    </row>
    <row r="210" spans="1:16" ht="12.75">
      <c r="A210" s="18" t="s">
        <v>39</v>
      </c>
      <c s="23" t="s">
        <v>372</v>
      </c>
      <c s="23" t="s">
        <v>373</v>
      </c>
      <c s="18" t="s">
        <v>41</v>
      </c>
      <c s="24" t="s">
        <v>374</v>
      </c>
      <c s="25" t="s">
        <v>173</v>
      </c>
      <c s="26">
        <v>10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375</v>
      </c>
    </row>
    <row r="212" spans="1:5" ht="12.75">
      <c r="A212" s="30" t="s">
        <v>46</v>
      </c>
      <c r="E212" s="31" t="s">
        <v>364</v>
      </c>
    </row>
    <row r="213" spans="1:5" ht="51">
      <c r="A213" t="s">
        <v>48</v>
      </c>
      <c r="E213" s="29" t="s">
        <v>371</v>
      </c>
    </row>
    <row r="214" spans="1:16" ht="12.75">
      <c r="A214" s="18" t="s">
        <v>39</v>
      </c>
      <c s="23" t="s">
        <v>376</v>
      </c>
      <c s="23" t="s">
        <v>377</v>
      </c>
      <c s="18" t="s">
        <v>41</v>
      </c>
      <c s="24" t="s">
        <v>378</v>
      </c>
      <c s="25" t="s">
        <v>173</v>
      </c>
      <c s="26">
        <v>69.21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379</v>
      </c>
    </row>
    <row r="216" spans="1:5" ht="12.75">
      <c r="A216" s="30" t="s">
        <v>46</v>
      </c>
      <c r="E216" s="31" t="s">
        <v>380</v>
      </c>
    </row>
    <row r="217" spans="1:5" ht="25.5">
      <c r="A217" t="s">
        <v>48</v>
      </c>
      <c r="E217" s="29" t="s">
        <v>381</v>
      </c>
    </row>
    <row r="218" spans="1:16" ht="12.75">
      <c r="A218" s="18" t="s">
        <v>39</v>
      </c>
      <c s="23" t="s">
        <v>382</v>
      </c>
      <c s="23" t="s">
        <v>383</v>
      </c>
      <c s="18" t="s">
        <v>41</v>
      </c>
      <c s="24" t="s">
        <v>384</v>
      </c>
      <c s="25" t="s">
        <v>173</v>
      </c>
      <c s="26">
        <v>495.41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385</v>
      </c>
    </row>
    <row r="220" spans="1:5" ht="12.75">
      <c r="A220" s="30" t="s">
        <v>46</v>
      </c>
      <c r="E220" s="31" t="s">
        <v>386</v>
      </c>
    </row>
    <row r="221" spans="1:5" ht="38.25">
      <c r="A221" t="s">
        <v>48</v>
      </c>
      <c r="E221" s="29" t="s">
        <v>387</v>
      </c>
    </row>
    <row r="222" spans="1:16" ht="12.75">
      <c r="A222" s="18" t="s">
        <v>39</v>
      </c>
      <c s="23" t="s">
        <v>388</v>
      </c>
      <c s="23" t="s">
        <v>389</v>
      </c>
      <c s="18" t="s">
        <v>41</v>
      </c>
      <c s="24" t="s">
        <v>390</v>
      </c>
      <c s="25" t="s">
        <v>173</v>
      </c>
      <c s="26">
        <v>71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391</v>
      </c>
    </row>
    <row r="224" spans="1:5" ht="12.75">
      <c r="A224" s="30" t="s">
        <v>46</v>
      </c>
      <c r="E224" s="31" t="s">
        <v>392</v>
      </c>
    </row>
    <row r="225" spans="1:5" ht="89.25">
      <c r="A225" t="s">
        <v>48</v>
      </c>
      <c r="E225" s="29" t="s">
        <v>393</v>
      </c>
    </row>
    <row r="226" spans="1:16" ht="12.75">
      <c r="A226" s="18" t="s">
        <v>39</v>
      </c>
      <c s="23" t="s">
        <v>394</v>
      </c>
      <c s="23" t="s">
        <v>395</v>
      </c>
      <c s="18" t="s">
        <v>41</v>
      </c>
      <c s="24" t="s">
        <v>396</v>
      </c>
      <c s="25" t="s">
        <v>173</v>
      </c>
      <c s="26">
        <v>37.5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44</v>
      </c>
      <c r="E227" s="29" t="s">
        <v>397</v>
      </c>
    </row>
    <row r="228" spans="1:5" ht="12.75">
      <c r="A228" s="30" t="s">
        <v>46</v>
      </c>
      <c r="E228" s="31" t="s">
        <v>398</v>
      </c>
    </row>
    <row r="229" spans="1:5" ht="76.5">
      <c r="A229" t="s">
        <v>48</v>
      </c>
      <c r="E229" s="29" t="s">
        <v>399</v>
      </c>
    </row>
    <row r="230" spans="1:16" ht="12.75">
      <c r="A230" s="18" t="s">
        <v>39</v>
      </c>
      <c s="23" t="s">
        <v>400</v>
      </c>
      <c s="23" t="s">
        <v>401</v>
      </c>
      <c s="18" t="s">
        <v>41</v>
      </c>
      <c s="24" t="s">
        <v>402</v>
      </c>
      <c s="25" t="s">
        <v>93</v>
      </c>
      <c s="26">
        <v>2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38.25">
      <c r="A231" s="28" t="s">
        <v>44</v>
      </c>
      <c r="E231" s="29" t="s">
        <v>403</v>
      </c>
    </row>
    <row r="232" spans="1:5" ht="12.75">
      <c r="A232" s="30" t="s">
        <v>46</v>
      </c>
      <c r="E232" s="31" t="s">
        <v>95</v>
      </c>
    </row>
    <row r="233" spans="1:5" ht="89.25">
      <c r="A233" t="s">
        <v>48</v>
      </c>
      <c r="E233" s="29" t="s">
        <v>404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0+O8+O33+O110+O123+O132+O189+O194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405</v>
      </c>
      <c s="32">
        <f>0+I8+I33+I110+I123+I132+I189+I194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405</v>
      </c>
      <c s="5"/>
      <c s="14" t="s">
        <v>406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39</v>
      </c>
      <c s="23" t="s">
        <v>23</v>
      </c>
      <c s="23" t="s">
        <v>121</v>
      </c>
      <c s="18" t="s">
        <v>91</v>
      </c>
      <c s="24" t="s">
        <v>122</v>
      </c>
      <c s="25" t="s">
        <v>123</v>
      </c>
      <c s="26">
        <v>10.155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124</v>
      </c>
    </row>
    <row r="11" spans="1:5" ht="38.25">
      <c r="A11" s="30" t="s">
        <v>46</v>
      </c>
      <c r="E11" s="31" t="s">
        <v>407</v>
      </c>
    </row>
    <row r="12" spans="1:5" ht="25.5">
      <c r="A12" t="s">
        <v>48</v>
      </c>
      <c r="E12" s="29" t="s">
        <v>126</v>
      </c>
    </row>
    <row r="13" spans="1:16" ht="12.75">
      <c r="A13" s="18" t="s">
        <v>39</v>
      </c>
      <c s="23" t="s">
        <v>17</v>
      </c>
      <c s="23" t="s">
        <v>121</v>
      </c>
      <c s="18" t="s">
        <v>98</v>
      </c>
      <c s="24" t="s">
        <v>122</v>
      </c>
      <c s="25" t="s">
        <v>127</v>
      </c>
      <c s="26">
        <v>0.65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408</v>
      </c>
    </row>
    <row r="15" spans="1:5" ht="38.25">
      <c r="A15" s="30" t="s">
        <v>46</v>
      </c>
      <c r="E15" s="31" t="s">
        <v>409</v>
      </c>
    </row>
    <row r="16" spans="1:5" ht="25.5">
      <c r="A16" t="s">
        <v>48</v>
      </c>
      <c r="E16" s="29" t="s">
        <v>126</v>
      </c>
    </row>
    <row r="17" spans="1:16" ht="12.75">
      <c r="A17" s="18" t="s">
        <v>39</v>
      </c>
      <c s="23" t="s">
        <v>16</v>
      </c>
      <c s="23" t="s">
        <v>121</v>
      </c>
      <c s="18" t="s">
        <v>130</v>
      </c>
      <c s="24" t="s">
        <v>122</v>
      </c>
      <c s="25" t="s">
        <v>127</v>
      </c>
      <c s="26">
        <v>33.15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131</v>
      </c>
    </row>
    <row r="19" spans="1:5" ht="12.75">
      <c r="A19" s="30" t="s">
        <v>46</v>
      </c>
      <c r="E19" s="31" t="s">
        <v>410</v>
      </c>
    </row>
    <row r="20" spans="1:5" ht="25.5">
      <c r="A20" t="s">
        <v>48</v>
      </c>
      <c r="E20" s="29" t="s">
        <v>126</v>
      </c>
    </row>
    <row r="21" spans="1:16" ht="12.75">
      <c r="A21" s="18" t="s">
        <v>39</v>
      </c>
      <c s="23" t="s">
        <v>27</v>
      </c>
      <c s="23" t="s">
        <v>121</v>
      </c>
      <c s="18" t="s">
        <v>133</v>
      </c>
      <c s="24" t="s">
        <v>122</v>
      </c>
      <c s="25" t="s">
        <v>127</v>
      </c>
      <c s="26">
        <v>182.8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137</v>
      </c>
    </row>
    <row r="23" spans="1:5" ht="12.75">
      <c r="A23" s="30" t="s">
        <v>46</v>
      </c>
      <c r="E23" s="31" t="s">
        <v>411</v>
      </c>
    </row>
    <row r="24" spans="1:5" ht="25.5">
      <c r="A24" t="s">
        <v>48</v>
      </c>
      <c r="E24" s="29" t="s">
        <v>126</v>
      </c>
    </row>
    <row r="25" spans="1:16" ht="12.75">
      <c r="A25" s="18" t="s">
        <v>39</v>
      </c>
      <c s="23" t="s">
        <v>29</v>
      </c>
      <c s="23" t="s">
        <v>121</v>
      </c>
      <c s="18" t="s">
        <v>136</v>
      </c>
      <c s="24" t="s">
        <v>122</v>
      </c>
      <c s="25" t="s">
        <v>123</v>
      </c>
      <c s="26">
        <v>0.75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412</v>
      </c>
    </row>
    <row r="27" spans="1:5" ht="12.75">
      <c r="A27" s="30" t="s">
        <v>46</v>
      </c>
      <c r="E27" s="31" t="s">
        <v>413</v>
      </c>
    </row>
    <row r="28" spans="1:5" ht="25.5">
      <c r="A28" t="s">
        <v>48</v>
      </c>
      <c r="E28" s="29" t="s">
        <v>126</v>
      </c>
    </row>
    <row r="29" spans="1:16" ht="12.75">
      <c r="A29" s="18" t="s">
        <v>39</v>
      </c>
      <c s="23" t="s">
        <v>31</v>
      </c>
      <c s="23" t="s">
        <v>139</v>
      </c>
      <c s="18" t="s">
        <v>41</v>
      </c>
      <c s="24" t="s">
        <v>140</v>
      </c>
      <c s="25" t="s">
        <v>123</v>
      </c>
      <c s="26">
        <v>40.62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44</v>
      </c>
      <c r="E30" s="29" t="s">
        <v>141</v>
      </c>
    </row>
    <row r="31" spans="1:5" ht="38.25">
      <c r="A31" s="30" t="s">
        <v>46</v>
      </c>
      <c r="E31" s="31" t="s">
        <v>414</v>
      </c>
    </row>
    <row r="32" spans="1:5" ht="25.5">
      <c r="A32" t="s">
        <v>48</v>
      </c>
      <c r="E32" s="29" t="s">
        <v>126</v>
      </c>
    </row>
    <row r="33" spans="1:18" ht="12.75" customHeight="1">
      <c r="A33" s="5" t="s">
        <v>37</v>
      </c>
      <c s="5"/>
      <c s="35" t="s">
        <v>23</v>
      </c>
      <c s="5"/>
      <c s="21" t="s">
        <v>143</v>
      </c>
      <c s="5"/>
      <c s="5"/>
      <c s="5"/>
      <c s="36">
        <f>0+Q33</f>
      </c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18" t="s">
        <v>39</v>
      </c>
      <c s="23" t="s">
        <v>68</v>
      </c>
      <c s="23" t="s">
        <v>415</v>
      </c>
      <c s="18" t="s">
        <v>41</v>
      </c>
      <c s="24" t="s">
        <v>416</v>
      </c>
      <c s="25" t="s">
        <v>146</v>
      </c>
      <c s="26">
        <v>10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417</v>
      </c>
    </row>
    <row r="36" spans="1:5" ht="12.75">
      <c r="A36" s="30" t="s">
        <v>46</v>
      </c>
      <c r="E36" s="31" t="s">
        <v>364</v>
      </c>
    </row>
    <row r="37" spans="1:5" ht="38.25">
      <c r="A37" t="s">
        <v>48</v>
      </c>
      <c r="E37" s="29" t="s">
        <v>418</v>
      </c>
    </row>
    <row r="38" spans="1:16" ht="12.75">
      <c r="A38" s="18" t="s">
        <v>39</v>
      </c>
      <c s="23" t="s">
        <v>72</v>
      </c>
      <c s="23" t="s">
        <v>144</v>
      </c>
      <c s="18" t="s">
        <v>41</v>
      </c>
      <c s="24" t="s">
        <v>145</v>
      </c>
      <c s="25" t="s">
        <v>146</v>
      </c>
      <c s="26">
        <v>221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419</v>
      </c>
    </row>
    <row r="40" spans="1:5" ht="38.25">
      <c r="A40" s="30" t="s">
        <v>46</v>
      </c>
      <c r="E40" s="31" t="s">
        <v>420</v>
      </c>
    </row>
    <row r="41" spans="1:5" ht="12.75">
      <c r="A41" t="s">
        <v>48</v>
      </c>
      <c r="E41" s="29" t="s">
        <v>149</v>
      </c>
    </row>
    <row r="42" spans="1:16" ht="12.75">
      <c r="A42" s="18" t="s">
        <v>39</v>
      </c>
      <c s="23" t="s">
        <v>34</v>
      </c>
      <c s="23" t="s">
        <v>421</v>
      </c>
      <c s="18" t="s">
        <v>41</v>
      </c>
      <c s="24" t="s">
        <v>422</v>
      </c>
      <c s="25" t="s">
        <v>93</v>
      </c>
      <c s="26">
        <v>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423</v>
      </c>
    </row>
    <row r="44" spans="1:5" ht="12.75">
      <c r="A44" s="30" t="s">
        <v>46</v>
      </c>
      <c r="E44" s="31" t="s">
        <v>95</v>
      </c>
    </row>
    <row r="45" spans="1:5" ht="114.75">
      <c r="A45" t="s">
        <v>48</v>
      </c>
      <c r="E45" s="29" t="s">
        <v>153</v>
      </c>
    </row>
    <row r="46" spans="1:16" ht="12.75">
      <c r="A46" s="18" t="s">
        <v>39</v>
      </c>
      <c s="23" t="s">
        <v>36</v>
      </c>
      <c s="23" t="s">
        <v>150</v>
      </c>
      <c s="18" t="s">
        <v>41</v>
      </c>
      <c s="24" t="s">
        <v>151</v>
      </c>
      <c s="25" t="s">
        <v>93</v>
      </c>
      <c s="26">
        <v>4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423</v>
      </c>
    </row>
    <row r="48" spans="1:5" ht="12.75">
      <c r="A48" s="30" t="s">
        <v>46</v>
      </c>
      <c r="E48" s="31" t="s">
        <v>424</v>
      </c>
    </row>
    <row r="49" spans="1:5" ht="114.75">
      <c r="A49" t="s">
        <v>48</v>
      </c>
      <c r="E49" s="29" t="s">
        <v>153</v>
      </c>
    </row>
    <row r="50" spans="1:16" ht="12.75">
      <c r="A50" s="18" t="s">
        <v>39</v>
      </c>
      <c s="23" t="s">
        <v>84</v>
      </c>
      <c s="23" t="s">
        <v>425</v>
      </c>
      <c s="18" t="s">
        <v>41</v>
      </c>
      <c s="24" t="s">
        <v>426</v>
      </c>
      <c s="25" t="s">
        <v>127</v>
      </c>
      <c s="26">
        <v>8.01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427</v>
      </c>
    </row>
    <row r="52" spans="1:5" ht="12.75">
      <c r="A52" s="30" t="s">
        <v>46</v>
      </c>
      <c r="E52" s="31" t="s">
        <v>428</v>
      </c>
    </row>
    <row r="53" spans="1:5" ht="63.75">
      <c r="A53" t="s">
        <v>48</v>
      </c>
      <c r="E53" s="29" t="s">
        <v>158</v>
      </c>
    </row>
    <row r="54" spans="1:16" ht="12.75">
      <c r="A54" s="18" t="s">
        <v>39</v>
      </c>
      <c s="23" t="s">
        <v>89</v>
      </c>
      <c s="23" t="s">
        <v>154</v>
      </c>
      <c s="18" t="s">
        <v>41</v>
      </c>
      <c s="24" t="s">
        <v>155</v>
      </c>
      <c s="25" t="s">
        <v>127</v>
      </c>
      <c s="26">
        <v>3.99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429</v>
      </c>
    </row>
    <row r="56" spans="1:5" ht="38.25">
      <c r="A56" s="30" t="s">
        <v>46</v>
      </c>
      <c r="E56" s="31" t="s">
        <v>430</v>
      </c>
    </row>
    <row r="57" spans="1:5" ht="63.75">
      <c r="A57" t="s">
        <v>48</v>
      </c>
      <c r="E57" s="29" t="s">
        <v>158</v>
      </c>
    </row>
    <row r="58" spans="1:16" ht="12.75">
      <c r="A58" s="18" t="s">
        <v>39</v>
      </c>
      <c s="23" t="s">
        <v>97</v>
      </c>
      <c s="23" t="s">
        <v>159</v>
      </c>
      <c s="18" t="s">
        <v>41</v>
      </c>
      <c s="24" t="s">
        <v>160</v>
      </c>
      <c s="25" t="s">
        <v>127</v>
      </c>
      <c s="26">
        <v>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431</v>
      </c>
    </row>
    <row r="60" spans="1:5" ht="12.75">
      <c r="A60" s="30" t="s">
        <v>46</v>
      </c>
      <c r="E60" s="31" t="s">
        <v>432</v>
      </c>
    </row>
    <row r="61" spans="1:5" ht="63.75">
      <c r="A61" t="s">
        <v>48</v>
      </c>
      <c r="E61" s="29" t="s">
        <v>158</v>
      </c>
    </row>
    <row r="62" spans="1:16" ht="25.5">
      <c r="A62" s="18" t="s">
        <v>39</v>
      </c>
      <c s="23" t="s">
        <v>101</v>
      </c>
      <c s="23" t="s">
        <v>163</v>
      </c>
      <c s="18" t="s">
        <v>41</v>
      </c>
      <c s="24" t="s">
        <v>164</v>
      </c>
      <c s="25" t="s">
        <v>127</v>
      </c>
      <c s="26">
        <v>3.15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433</v>
      </c>
    </row>
    <row r="64" spans="1:5" ht="12.75">
      <c r="A64" s="30" t="s">
        <v>46</v>
      </c>
      <c r="E64" s="31" t="s">
        <v>434</v>
      </c>
    </row>
    <row r="65" spans="1:5" ht="63.75">
      <c r="A65" t="s">
        <v>48</v>
      </c>
      <c r="E65" s="29" t="s">
        <v>158</v>
      </c>
    </row>
    <row r="66" spans="1:16" ht="12.75">
      <c r="A66" s="18" t="s">
        <v>39</v>
      </c>
      <c s="23" t="s">
        <v>106</v>
      </c>
      <c s="23" t="s">
        <v>167</v>
      </c>
      <c s="18" t="s">
        <v>41</v>
      </c>
      <c s="24" t="s">
        <v>168</v>
      </c>
      <c s="25" t="s">
        <v>127</v>
      </c>
      <c s="26">
        <v>12.3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435</v>
      </c>
    </row>
    <row r="68" spans="1:5" ht="12.75">
      <c r="A68" s="30" t="s">
        <v>46</v>
      </c>
      <c r="E68" s="31" t="s">
        <v>436</v>
      </c>
    </row>
    <row r="69" spans="1:5" ht="63.75">
      <c r="A69" t="s">
        <v>48</v>
      </c>
      <c r="E69" s="29" t="s">
        <v>158</v>
      </c>
    </row>
    <row r="70" spans="1:16" ht="12.75">
      <c r="A70" s="18" t="s">
        <v>39</v>
      </c>
      <c s="23" t="s">
        <v>184</v>
      </c>
      <c s="23" t="s">
        <v>171</v>
      </c>
      <c s="18" t="s">
        <v>41</v>
      </c>
      <c s="24" t="s">
        <v>172</v>
      </c>
      <c s="25" t="s">
        <v>173</v>
      </c>
      <c s="26">
        <v>25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51">
      <c r="A72" s="30" t="s">
        <v>46</v>
      </c>
      <c r="E72" s="31" t="s">
        <v>437</v>
      </c>
    </row>
    <row r="73" spans="1:5" ht="63.75">
      <c r="A73" t="s">
        <v>48</v>
      </c>
      <c r="E73" s="29" t="s">
        <v>158</v>
      </c>
    </row>
    <row r="74" spans="1:16" ht="12.75">
      <c r="A74" s="18" t="s">
        <v>39</v>
      </c>
      <c s="23" t="s">
        <v>189</v>
      </c>
      <c s="23" t="s">
        <v>175</v>
      </c>
      <c s="18" t="s">
        <v>41</v>
      </c>
      <c s="24" t="s">
        <v>176</v>
      </c>
      <c s="25" t="s">
        <v>127</v>
      </c>
      <c s="26">
        <v>12.3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38.25">
      <c r="A75" s="28" t="s">
        <v>44</v>
      </c>
      <c r="E75" s="29" t="s">
        <v>438</v>
      </c>
    </row>
    <row r="76" spans="1:5" ht="12.75">
      <c r="A76" s="30" t="s">
        <v>46</v>
      </c>
      <c r="E76" s="31" t="s">
        <v>439</v>
      </c>
    </row>
    <row r="77" spans="1:5" ht="63.75">
      <c r="A77" t="s">
        <v>48</v>
      </c>
      <c r="E77" s="29" t="s">
        <v>158</v>
      </c>
    </row>
    <row r="78" spans="1:16" ht="12.75">
      <c r="A78" s="18" t="s">
        <v>39</v>
      </c>
      <c s="23" t="s">
        <v>195</v>
      </c>
      <c s="23" t="s">
        <v>179</v>
      </c>
      <c s="18" t="s">
        <v>41</v>
      </c>
      <c s="24" t="s">
        <v>180</v>
      </c>
      <c s="25" t="s">
        <v>173</v>
      </c>
      <c s="26">
        <v>606.3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181</v>
      </c>
    </row>
    <row r="80" spans="1:5" ht="89.25">
      <c r="A80" s="30" t="s">
        <v>46</v>
      </c>
      <c r="E80" s="31" t="s">
        <v>440</v>
      </c>
    </row>
    <row r="81" spans="1:5" ht="25.5">
      <c r="A81" t="s">
        <v>48</v>
      </c>
      <c r="E81" s="29" t="s">
        <v>183</v>
      </c>
    </row>
    <row r="82" spans="1:16" ht="12.75">
      <c r="A82" s="18" t="s">
        <v>39</v>
      </c>
      <c s="23" t="s">
        <v>201</v>
      </c>
      <c s="23" t="s">
        <v>185</v>
      </c>
      <c s="18" t="s">
        <v>41</v>
      </c>
      <c s="24" t="s">
        <v>186</v>
      </c>
      <c s="25" t="s">
        <v>127</v>
      </c>
      <c s="26">
        <v>182.8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441</v>
      </c>
    </row>
    <row r="84" spans="1:5" ht="38.25">
      <c r="A84" s="30" t="s">
        <v>46</v>
      </c>
      <c r="E84" s="31" t="s">
        <v>442</v>
      </c>
    </row>
    <row r="85" spans="1:5" ht="369.75">
      <c r="A85" t="s">
        <v>48</v>
      </c>
      <c r="E85" s="29" t="s">
        <v>188</v>
      </c>
    </row>
    <row r="86" spans="1:16" ht="12.75">
      <c r="A86" s="18" t="s">
        <v>39</v>
      </c>
      <c s="23" t="s">
        <v>206</v>
      </c>
      <c s="23" t="s">
        <v>190</v>
      </c>
      <c s="18" t="s">
        <v>41</v>
      </c>
      <c s="24" t="s">
        <v>191</v>
      </c>
      <c s="25" t="s">
        <v>127</v>
      </c>
      <c s="26">
        <v>54.8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443</v>
      </c>
    </row>
    <row r="88" spans="1:5" ht="12.75">
      <c r="A88" s="30" t="s">
        <v>46</v>
      </c>
      <c r="E88" s="31" t="s">
        <v>444</v>
      </c>
    </row>
    <row r="89" spans="1:5" ht="306">
      <c r="A89" t="s">
        <v>48</v>
      </c>
      <c r="E89" s="29" t="s">
        <v>194</v>
      </c>
    </row>
    <row r="90" spans="1:16" ht="12.75">
      <c r="A90" s="18" t="s">
        <v>39</v>
      </c>
      <c s="23" t="s">
        <v>212</v>
      </c>
      <c s="23" t="s">
        <v>207</v>
      </c>
      <c s="18" t="s">
        <v>41</v>
      </c>
      <c s="24" t="s">
        <v>208</v>
      </c>
      <c s="25" t="s">
        <v>127</v>
      </c>
      <c s="26">
        <v>182.2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209</v>
      </c>
    </row>
    <row r="92" spans="1:5" ht="12.75">
      <c r="A92" s="30" t="s">
        <v>46</v>
      </c>
      <c r="E92" s="31" t="s">
        <v>445</v>
      </c>
    </row>
    <row r="93" spans="1:5" ht="191.25">
      <c r="A93" t="s">
        <v>48</v>
      </c>
      <c r="E93" s="29" t="s">
        <v>211</v>
      </c>
    </row>
    <row r="94" spans="1:16" ht="12.75">
      <c r="A94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127</v>
      </c>
      <c s="26">
        <v>54.8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446</v>
      </c>
    </row>
    <row r="96" spans="1:5" ht="12.75">
      <c r="A96" s="30" t="s">
        <v>46</v>
      </c>
      <c r="E96" s="31" t="s">
        <v>447</v>
      </c>
    </row>
    <row r="97" spans="1:5" ht="242.25">
      <c r="A97" t="s">
        <v>48</v>
      </c>
      <c r="E97" s="29" t="s">
        <v>223</v>
      </c>
    </row>
    <row r="98" spans="1:16" ht="12.75">
      <c r="A98" s="18" t="s">
        <v>39</v>
      </c>
      <c s="23" t="s">
        <v>224</v>
      </c>
      <c s="23" t="s">
        <v>225</v>
      </c>
      <c s="18" t="s">
        <v>41</v>
      </c>
      <c s="24" t="s">
        <v>226</v>
      </c>
      <c s="25" t="s">
        <v>146</v>
      </c>
      <c s="26">
        <v>477.3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448</v>
      </c>
    </row>
    <row r="100" spans="1:5" ht="12.75">
      <c r="A100" s="30" t="s">
        <v>46</v>
      </c>
      <c r="E100" s="31" t="s">
        <v>449</v>
      </c>
    </row>
    <row r="101" spans="1:5" ht="25.5">
      <c r="A101" t="s">
        <v>48</v>
      </c>
      <c r="E101" s="29" t="s">
        <v>229</v>
      </c>
    </row>
    <row r="102" spans="1:16" ht="12.75">
      <c r="A102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127</v>
      </c>
      <c s="26">
        <v>9.3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233</v>
      </c>
    </row>
    <row r="104" spans="1:5" ht="12.75">
      <c r="A104" s="30" t="s">
        <v>46</v>
      </c>
      <c r="E104" s="31" t="s">
        <v>450</v>
      </c>
    </row>
    <row r="105" spans="1:5" ht="38.25">
      <c r="A105" t="s">
        <v>48</v>
      </c>
      <c r="E105" s="29" t="s">
        <v>235</v>
      </c>
    </row>
    <row r="106" spans="1:16" ht="12.75">
      <c r="A106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146</v>
      </c>
      <c s="26">
        <v>62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41</v>
      </c>
    </row>
    <row r="108" spans="1:5" ht="12.75">
      <c r="A108" s="30" t="s">
        <v>46</v>
      </c>
      <c r="E108" s="31" t="s">
        <v>451</v>
      </c>
    </row>
    <row r="109" spans="1:5" ht="25.5">
      <c r="A109" t="s">
        <v>48</v>
      </c>
      <c r="E109" s="29" t="s">
        <v>240</v>
      </c>
    </row>
    <row r="110" spans="1:18" ht="12.75" customHeight="1">
      <c r="A110" s="5" t="s">
        <v>37</v>
      </c>
      <c s="5"/>
      <c s="35" t="s">
        <v>16</v>
      </c>
      <c s="5"/>
      <c s="21" t="s">
        <v>452</v>
      </c>
      <c s="5"/>
      <c s="5"/>
      <c s="5"/>
      <c s="36">
        <f>0+Q110</f>
      </c>
      <c r="O110">
        <f>0+R110</f>
      </c>
      <c r="Q110">
        <f>0+I111+I115+I119</f>
      </c>
      <c>
        <f>0+O111+O115+O119</f>
      </c>
    </row>
    <row r="111" spans="1:16" ht="12.75">
      <c r="A111" s="18" t="s">
        <v>39</v>
      </c>
      <c s="23" t="s">
        <v>241</v>
      </c>
      <c s="23" t="s">
        <v>453</v>
      </c>
      <c s="18" t="s">
        <v>41</v>
      </c>
      <c s="24" t="s">
        <v>454</v>
      </c>
      <c s="25" t="s">
        <v>127</v>
      </c>
      <c s="26">
        <v>0.278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44</v>
      </c>
      <c r="E112" s="29" t="s">
        <v>455</v>
      </c>
    </row>
    <row r="113" spans="1:5" ht="12.75">
      <c r="A113" s="30" t="s">
        <v>46</v>
      </c>
      <c r="E113" s="31" t="s">
        <v>456</v>
      </c>
    </row>
    <row r="114" spans="1:5" ht="369.75">
      <c r="A114" t="s">
        <v>48</v>
      </c>
      <c r="E114" s="29" t="s">
        <v>457</v>
      </c>
    </row>
    <row r="115" spans="1:16" ht="12.75">
      <c r="A115" s="18" t="s">
        <v>39</v>
      </c>
      <c s="23" t="s">
        <v>248</v>
      </c>
      <c s="23" t="s">
        <v>458</v>
      </c>
      <c s="18" t="s">
        <v>41</v>
      </c>
      <c s="24" t="s">
        <v>459</v>
      </c>
      <c s="25" t="s">
        <v>127</v>
      </c>
      <c s="26">
        <v>3.828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44</v>
      </c>
      <c r="E116" s="29" t="s">
        <v>460</v>
      </c>
    </row>
    <row r="117" spans="1:5" ht="12.75">
      <c r="A117" s="30" t="s">
        <v>46</v>
      </c>
      <c r="E117" s="31" t="s">
        <v>461</v>
      </c>
    </row>
    <row r="118" spans="1:5" ht="51">
      <c r="A118" t="s">
        <v>48</v>
      </c>
      <c r="E118" s="29" t="s">
        <v>462</v>
      </c>
    </row>
    <row r="119" spans="1:16" ht="12.75">
      <c r="A119" s="18" t="s">
        <v>39</v>
      </c>
      <c s="23" t="s">
        <v>254</v>
      </c>
      <c s="23" t="s">
        <v>463</v>
      </c>
      <c s="18" t="s">
        <v>41</v>
      </c>
      <c s="24" t="s">
        <v>464</v>
      </c>
      <c s="25" t="s">
        <v>93</v>
      </c>
      <c s="26">
        <v>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465</v>
      </c>
    </row>
    <row r="121" spans="1:5" ht="12.75">
      <c r="A121" s="30" t="s">
        <v>46</v>
      </c>
      <c r="E121" s="31" t="s">
        <v>95</v>
      </c>
    </row>
    <row r="122" spans="1:5" ht="293.25">
      <c r="A122" t="s">
        <v>48</v>
      </c>
      <c r="E122" s="29" t="s">
        <v>466</v>
      </c>
    </row>
    <row r="123" spans="1:18" ht="12.75" customHeight="1">
      <c r="A123" s="5" t="s">
        <v>37</v>
      </c>
      <c s="5"/>
      <c s="35" t="s">
        <v>27</v>
      </c>
      <c s="5"/>
      <c s="21" t="s">
        <v>247</v>
      </c>
      <c s="5"/>
      <c s="5"/>
      <c s="5"/>
      <c s="36">
        <f>0+Q123</f>
      </c>
      <c r="O123">
        <f>0+R123</f>
      </c>
      <c r="Q123">
        <f>0+I124+I128</f>
      </c>
      <c>
        <f>0+O124+O128</f>
      </c>
    </row>
    <row r="124" spans="1:16" ht="12.75">
      <c r="A124" s="18" t="s">
        <v>39</v>
      </c>
      <c s="23" t="s">
        <v>259</v>
      </c>
      <c s="23" t="s">
        <v>467</v>
      </c>
      <c s="18" t="s">
        <v>41</v>
      </c>
      <c s="24" t="s">
        <v>468</v>
      </c>
      <c s="25" t="s">
        <v>127</v>
      </c>
      <c s="26">
        <v>0.348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469</v>
      </c>
    </row>
    <row r="126" spans="1:5" ht="12.75">
      <c r="A126" s="30" t="s">
        <v>46</v>
      </c>
      <c r="E126" s="31" t="s">
        <v>470</v>
      </c>
    </row>
    <row r="127" spans="1:5" ht="38.25">
      <c r="A127" t="s">
        <v>48</v>
      </c>
      <c r="E127" s="29" t="s">
        <v>471</v>
      </c>
    </row>
    <row r="128" spans="1:16" ht="12.75">
      <c r="A128" s="18" t="s">
        <v>39</v>
      </c>
      <c s="23" t="s">
        <v>265</v>
      </c>
      <c s="23" t="s">
        <v>472</v>
      </c>
      <c s="18" t="s">
        <v>41</v>
      </c>
      <c s="24" t="s">
        <v>473</v>
      </c>
      <c s="25" t="s">
        <v>146</v>
      </c>
      <c s="26">
        <v>84.6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44</v>
      </c>
      <c r="E129" s="29" t="s">
        <v>474</v>
      </c>
    </row>
    <row r="130" spans="1:5" ht="12.75">
      <c r="A130" s="30" t="s">
        <v>46</v>
      </c>
      <c r="E130" s="31" t="s">
        <v>475</v>
      </c>
    </row>
    <row r="131" spans="1:5" ht="102">
      <c r="A131" t="s">
        <v>48</v>
      </c>
      <c r="E131" s="29" t="s">
        <v>276</v>
      </c>
    </row>
    <row r="132" spans="1:18" ht="12.75" customHeight="1">
      <c r="A132" s="5" t="s">
        <v>37</v>
      </c>
      <c s="5"/>
      <c s="35" t="s">
        <v>29</v>
      </c>
      <c s="5"/>
      <c s="21" t="s">
        <v>277</v>
      </c>
      <c s="5"/>
      <c s="5"/>
      <c s="5"/>
      <c s="36">
        <f>0+Q132</f>
      </c>
      <c r="O132">
        <f>0+R132</f>
      </c>
      <c r="Q132">
        <f>0+I133+I137+I141+I145+I149+I153+I157+I161+I165+I169+I173+I177+I181+I185</f>
      </c>
      <c>
        <f>0+O133+O137+O141+O145+O149+O153+O157+O161+O165+O169+O173+O177+O181+O185</f>
      </c>
    </row>
    <row r="133" spans="1:16" ht="12.75">
      <c r="A133" s="18" t="s">
        <v>39</v>
      </c>
      <c s="23" t="s">
        <v>268</v>
      </c>
      <c s="23" t="s">
        <v>476</v>
      </c>
      <c s="18" t="s">
        <v>41</v>
      </c>
      <c s="24" t="s">
        <v>477</v>
      </c>
      <c s="25" t="s">
        <v>146</v>
      </c>
      <c s="26">
        <v>18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478</v>
      </c>
    </row>
    <row r="135" spans="1:5" ht="12.75">
      <c r="A135" s="30" t="s">
        <v>46</v>
      </c>
      <c r="E135" s="31" t="s">
        <v>479</v>
      </c>
    </row>
    <row r="136" spans="1:5" ht="127.5">
      <c r="A136" t="s">
        <v>48</v>
      </c>
      <c r="E136" s="29" t="s">
        <v>283</v>
      </c>
    </row>
    <row r="137" spans="1:16" ht="12.75">
      <c r="A137" s="18" t="s">
        <v>39</v>
      </c>
      <c s="23" t="s">
        <v>271</v>
      </c>
      <c s="23" t="s">
        <v>285</v>
      </c>
      <c s="18" t="s">
        <v>41</v>
      </c>
      <c s="24" t="s">
        <v>286</v>
      </c>
      <c s="25" t="s">
        <v>127</v>
      </c>
      <c s="26">
        <v>109.794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480</v>
      </c>
    </row>
    <row r="139" spans="1:5" ht="51">
      <c r="A139" s="30" t="s">
        <v>46</v>
      </c>
      <c r="E139" s="31" t="s">
        <v>481</v>
      </c>
    </row>
    <row r="140" spans="1:5" ht="51">
      <c r="A140" t="s">
        <v>48</v>
      </c>
      <c r="E140" s="29" t="s">
        <v>288</v>
      </c>
    </row>
    <row r="141" spans="1:16" ht="12.75">
      <c r="A141" s="18" t="s">
        <v>39</v>
      </c>
      <c s="23" t="s">
        <v>278</v>
      </c>
      <c s="23" t="s">
        <v>482</v>
      </c>
      <c s="18" t="s">
        <v>483</v>
      </c>
      <c s="24" t="s">
        <v>484</v>
      </c>
      <c s="25" t="s">
        <v>127</v>
      </c>
      <c s="26">
        <v>3.15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485</v>
      </c>
    </row>
    <row r="143" spans="1:5" ht="12.75">
      <c r="A143" s="30" t="s">
        <v>46</v>
      </c>
      <c r="E143" s="31" t="s">
        <v>486</v>
      </c>
    </row>
    <row r="144" spans="1:5" ht="38.25">
      <c r="A144" t="s">
        <v>48</v>
      </c>
      <c r="E144" s="29" t="s">
        <v>487</v>
      </c>
    </row>
    <row r="145" spans="1:16" ht="12.75">
      <c r="A145" s="18" t="s">
        <v>39</v>
      </c>
      <c s="23" t="s">
        <v>284</v>
      </c>
      <c s="23" t="s">
        <v>488</v>
      </c>
      <c s="18" t="s">
        <v>41</v>
      </c>
      <c s="24" t="s">
        <v>489</v>
      </c>
      <c s="25" t="s">
        <v>146</v>
      </c>
      <c s="26">
        <v>14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490</v>
      </c>
    </row>
    <row r="147" spans="1:5" ht="12.75">
      <c r="A147" s="30" t="s">
        <v>46</v>
      </c>
      <c r="E147" s="31" t="s">
        <v>491</v>
      </c>
    </row>
    <row r="148" spans="1:5" ht="51">
      <c r="A148" t="s">
        <v>48</v>
      </c>
      <c r="E148" s="29" t="s">
        <v>304</v>
      </c>
    </row>
    <row r="149" spans="1:16" ht="12.75">
      <c r="A149" s="18" t="s">
        <v>39</v>
      </c>
      <c s="23" t="s">
        <v>289</v>
      </c>
      <c s="23" t="s">
        <v>492</v>
      </c>
      <c s="18" t="s">
        <v>41</v>
      </c>
      <c s="24" t="s">
        <v>493</v>
      </c>
      <c s="25" t="s">
        <v>146</v>
      </c>
      <c s="26">
        <v>14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494</v>
      </c>
    </row>
    <row r="151" spans="1:5" ht="12.75">
      <c r="A151" s="30" t="s">
        <v>46</v>
      </c>
      <c r="E151" s="31" t="s">
        <v>491</v>
      </c>
    </row>
    <row r="152" spans="1:5" ht="140.25">
      <c r="A152" t="s">
        <v>48</v>
      </c>
      <c r="E152" s="29" t="s">
        <v>320</v>
      </c>
    </row>
    <row r="153" spans="1:16" ht="12.75">
      <c r="A153" s="18" t="s">
        <v>39</v>
      </c>
      <c s="23" t="s">
        <v>295</v>
      </c>
      <c s="23" t="s">
        <v>326</v>
      </c>
      <c s="18" t="s">
        <v>41</v>
      </c>
      <c s="24" t="s">
        <v>327</v>
      </c>
      <c s="25" t="s">
        <v>146</v>
      </c>
      <c s="26">
        <v>14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494</v>
      </c>
    </row>
    <row r="155" spans="1:5" ht="12.75">
      <c r="A155" s="30" t="s">
        <v>46</v>
      </c>
      <c r="E155" s="31" t="s">
        <v>491</v>
      </c>
    </row>
    <row r="156" spans="1:5" ht="140.25">
      <c r="A156" t="s">
        <v>48</v>
      </c>
      <c r="E156" s="29" t="s">
        <v>320</v>
      </c>
    </row>
    <row r="157" spans="1:16" ht="12.75">
      <c r="A157" s="18" t="s">
        <v>39</v>
      </c>
      <c s="23" t="s">
        <v>299</v>
      </c>
      <c s="23" t="s">
        <v>495</v>
      </c>
      <c s="18" t="s">
        <v>41</v>
      </c>
      <c s="24" t="s">
        <v>496</v>
      </c>
      <c s="25" t="s">
        <v>146</v>
      </c>
      <c s="26">
        <v>38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497</v>
      </c>
    </row>
    <row r="159" spans="1:5" ht="12.75">
      <c r="A159" s="30" t="s">
        <v>46</v>
      </c>
      <c r="E159" s="31" t="s">
        <v>498</v>
      </c>
    </row>
    <row r="160" spans="1:5" ht="153">
      <c r="A160" t="s">
        <v>48</v>
      </c>
      <c r="E160" s="29" t="s">
        <v>499</v>
      </c>
    </row>
    <row r="161" spans="1:16" ht="12.75">
      <c r="A161" s="18" t="s">
        <v>39</v>
      </c>
      <c s="23" t="s">
        <v>305</v>
      </c>
      <c s="23" t="s">
        <v>500</v>
      </c>
      <c s="18" t="s">
        <v>41</v>
      </c>
      <c s="24" t="s">
        <v>501</v>
      </c>
      <c s="25" t="s">
        <v>146</v>
      </c>
      <c s="26">
        <v>296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502</v>
      </c>
    </row>
    <row r="163" spans="1:5" ht="12.75">
      <c r="A163" s="30" t="s">
        <v>46</v>
      </c>
      <c r="E163" s="31" t="s">
        <v>503</v>
      </c>
    </row>
    <row r="164" spans="1:5" ht="153">
      <c r="A164" t="s">
        <v>48</v>
      </c>
      <c r="E164" s="29" t="s">
        <v>333</v>
      </c>
    </row>
    <row r="165" spans="1:16" ht="12.75">
      <c r="A165" s="18" t="s">
        <v>39</v>
      </c>
      <c s="23" t="s">
        <v>310</v>
      </c>
      <c s="23" t="s">
        <v>504</v>
      </c>
      <c s="18" t="s">
        <v>41</v>
      </c>
      <c s="24" t="s">
        <v>501</v>
      </c>
      <c s="25" t="s">
        <v>146</v>
      </c>
      <c s="26">
        <v>6.5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44</v>
      </c>
      <c r="E166" s="29" t="s">
        <v>505</v>
      </c>
    </row>
    <row r="167" spans="1:5" ht="12.75">
      <c r="A167" s="30" t="s">
        <v>46</v>
      </c>
      <c r="E167" s="31" t="s">
        <v>506</v>
      </c>
    </row>
    <row r="168" spans="1:5" ht="153">
      <c r="A168" t="s">
        <v>48</v>
      </c>
      <c r="E168" s="29" t="s">
        <v>333</v>
      </c>
    </row>
    <row r="169" spans="1:16" ht="12.75">
      <c r="A169" s="18" t="s">
        <v>39</v>
      </c>
      <c s="23" t="s">
        <v>316</v>
      </c>
      <c s="23" t="s">
        <v>507</v>
      </c>
      <c s="18" t="s">
        <v>41</v>
      </c>
      <c s="24" t="s">
        <v>508</v>
      </c>
      <c s="25" t="s">
        <v>146</v>
      </c>
      <c s="26">
        <v>39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509</v>
      </c>
    </row>
    <row r="171" spans="1:5" ht="12.75">
      <c r="A171" s="30" t="s">
        <v>46</v>
      </c>
      <c r="E171" s="31" t="s">
        <v>510</v>
      </c>
    </row>
    <row r="172" spans="1:5" ht="153">
      <c r="A172" t="s">
        <v>48</v>
      </c>
      <c r="E172" s="29" t="s">
        <v>333</v>
      </c>
    </row>
    <row r="173" spans="1:16" ht="12.75">
      <c r="A173" s="18" t="s">
        <v>39</v>
      </c>
      <c s="23" t="s">
        <v>321</v>
      </c>
      <c s="23" t="s">
        <v>511</v>
      </c>
      <c s="18" t="s">
        <v>41</v>
      </c>
      <c s="24" t="s">
        <v>508</v>
      </c>
      <c s="25" t="s">
        <v>146</v>
      </c>
      <c s="26">
        <v>11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44</v>
      </c>
      <c r="E174" s="29" t="s">
        <v>512</v>
      </c>
    </row>
    <row r="175" spans="1:5" ht="12.75">
      <c r="A175" s="30" t="s">
        <v>46</v>
      </c>
      <c r="E175" s="31" t="s">
        <v>513</v>
      </c>
    </row>
    <row r="176" spans="1:5" ht="153">
      <c r="A176" t="s">
        <v>48</v>
      </c>
      <c r="E176" s="29" t="s">
        <v>333</v>
      </c>
    </row>
    <row r="177" spans="1:16" ht="12.75">
      <c r="A177" s="18" t="s">
        <v>39</v>
      </c>
      <c s="23" t="s">
        <v>325</v>
      </c>
      <c s="23" t="s">
        <v>514</v>
      </c>
      <c s="18" t="s">
        <v>41</v>
      </c>
      <c s="24" t="s">
        <v>515</v>
      </c>
      <c s="25" t="s">
        <v>146</v>
      </c>
      <c s="26">
        <v>7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25.5">
      <c r="A178" s="28" t="s">
        <v>44</v>
      </c>
      <c r="E178" s="29" t="s">
        <v>516</v>
      </c>
    </row>
    <row r="179" spans="1:5" ht="12.75">
      <c r="A179" s="30" t="s">
        <v>46</v>
      </c>
      <c r="E179" s="31" t="s">
        <v>517</v>
      </c>
    </row>
    <row r="180" spans="1:5" ht="153">
      <c r="A180" t="s">
        <v>48</v>
      </c>
      <c r="E180" s="29" t="s">
        <v>333</v>
      </c>
    </row>
    <row r="181" spans="1:16" ht="25.5">
      <c r="A181" s="18" t="s">
        <v>39</v>
      </c>
      <c s="23" t="s">
        <v>329</v>
      </c>
      <c s="23" t="s">
        <v>518</v>
      </c>
      <c s="18" t="s">
        <v>41</v>
      </c>
      <c s="24" t="s">
        <v>519</v>
      </c>
      <c s="25" t="s">
        <v>146</v>
      </c>
      <c s="26">
        <v>14.5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25.5">
      <c r="A182" s="28" t="s">
        <v>44</v>
      </c>
      <c r="E182" s="29" t="s">
        <v>520</v>
      </c>
    </row>
    <row r="183" spans="1:5" ht="12.75">
      <c r="A183" s="30" t="s">
        <v>46</v>
      </c>
      <c r="E183" s="31" t="s">
        <v>521</v>
      </c>
    </row>
    <row r="184" spans="1:5" ht="153">
      <c r="A184" t="s">
        <v>48</v>
      </c>
      <c r="E184" s="29" t="s">
        <v>333</v>
      </c>
    </row>
    <row r="185" spans="1:16" ht="25.5">
      <c r="A185" s="18" t="s">
        <v>39</v>
      </c>
      <c s="23" t="s">
        <v>335</v>
      </c>
      <c s="23" t="s">
        <v>522</v>
      </c>
      <c s="18" t="s">
        <v>41</v>
      </c>
      <c s="24" t="s">
        <v>523</v>
      </c>
      <c s="25" t="s">
        <v>146</v>
      </c>
      <c s="26">
        <v>19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25.5">
      <c r="A186" s="28" t="s">
        <v>44</v>
      </c>
      <c r="E186" s="29" t="s">
        <v>524</v>
      </c>
    </row>
    <row r="187" spans="1:5" ht="12.75">
      <c r="A187" s="30" t="s">
        <v>46</v>
      </c>
      <c r="E187" s="31" t="s">
        <v>525</v>
      </c>
    </row>
    <row r="188" spans="1:5" ht="153">
      <c r="A188" t="s">
        <v>48</v>
      </c>
      <c r="E188" s="29" t="s">
        <v>333</v>
      </c>
    </row>
    <row r="189" spans="1:18" ht="12.75" customHeight="1">
      <c r="A189" s="5" t="s">
        <v>37</v>
      </c>
      <c s="5"/>
      <c s="35" t="s">
        <v>68</v>
      </c>
      <c s="5"/>
      <c s="21" t="s">
        <v>526</v>
      </c>
      <c s="5"/>
      <c s="5"/>
      <c s="5"/>
      <c s="36">
        <f>0+Q189</f>
      </c>
      <c r="O189">
        <f>0+R189</f>
      </c>
      <c r="Q189">
        <f>0+I190</f>
      </c>
      <c>
        <f>0+O190</f>
      </c>
    </row>
    <row r="190" spans="1:16" ht="12.75">
      <c r="A190" s="18" t="s">
        <v>39</v>
      </c>
      <c s="23" t="s">
        <v>341</v>
      </c>
      <c s="23" t="s">
        <v>527</v>
      </c>
      <c s="18" t="s">
        <v>41</v>
      </c>
      <c s="24" t="s">
        <v>528</v>
      </c>
      <c s="25" t="s">
        <v>93</v>
      </c>
      <c s="26">
        <v>1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38.25">
      <c r="A191" s="28" t="s">
        <v>44</v>
      </c>
      <c r="E191" s="29" t="s">
        <v>529</v>
      </c>
    </row>
    <row r="192" spans="1:5" ht="12.75">
      <c r="A192" s="30" t="s">
        <v>46</v>
      </c>
      <c r="E192" s="31" t="s">
        <v>47</v>
      </c>
    </row>
    <row r="193" spans="1:5" ht="153">
      <c r="A193" t="s">
        <v>48</v>
      </c>
      <c r="E193" s="29" t="s">
        <v>530</v>
      </c>
    </row>
    <row r="194" spans="1:18" ht="12.75" customHeight="1">
      <c r="A194" s="5" t="s">
        <v>37</v>
      </c>
      <c s="5"/>
      <c s="35" t="s">
        <v>34</v>
      </c>
      <c s="5"/>
      <c s="21" t="s">
        <v>359</v>
      </c>
      <c s="5"/>
      <c s="5"/>
      <c s="5"/>
      <c s="36">
        <f>0+Q194</f>
      </c>
      <c r="O194">
        <f>0+R194</f>
      </c>
      <c r="Q194">
        <f>0+I195+I199+I203+I207+I211+I215+I219+I223+I227+I231+I235+I239+I243+I247+I251</f>
      </c>
      <c>
        <f>0+O195+O199+O203+O207+O211+O215+O219+O223+O227+O231+O235+O239+O243+O247+O251</f>
      </c>
    </row>
    <row r="195" spans="1:16" ht="12.75">
      <c r="A195" s="18" t="s">
        <v>39</v>
      </c>
      <c s="23" t="s">
        <v>347</v>
      </c>
      <c s="23" t="s">
        <v>531</v>
      </c>
      <c s="18" t="s">
        <v>41</v>
      </c>
      <c s="24" t="s">
        <v>532</v>
      </c>
      <c s="25" t="s">
        <v>173</v>
      </c>
      <c s="26">
        <v>36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38.25">
      <c r="A196" s="28" t="s">
        <v>44</v>
      </c>
      <c r="E196" s="29" t="s">
        <v>533</v>
      </c>
    </row>
    <row r="197" spans="1:5" ht="12.75">
      <c r="A197" s="30" t="s">
        <v>46</v>
      </c>
      <c r="E197" s="31" t="s">
        <v>534</v>
      </c>
    </row>
    <row r="198" spans="1:5" ht="12.75">
      <c r="A198" t="s">
        <v>48</v>
      </c>
      <c r="E198" s="29" t="s">
        <v>41</v>
      </c>
    </row>
    <row r="199" spans="1:16" ht="12.75">
      <c r="A199" s="18" t="s">
        <v>39</v>
      </c>
      <c s="23" t="s">
        <v>353</v>
      </c>
      <c s="23" t="s">
        <v>535</v>
      </c>
      <c s="18" t="s">
        <v>483</v>
      </c>
      <c s="24" t="s">
        <v>536</v>
      </c>
      <c s="25" t="s">
        <v>173</v>
      </c>
      <c s="26">
        <v>51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25.5">
      <c r="A200" s="28" t="s">
        <v>44</v>
      </c>
      <c r="E200" s="29" t="s">
        <v>537</v>
      </c>
    </row>
    <row r="201" spans="1:5" ht="12.75">
      <c r="A201" s="30" t="s">
        <v>46</v>
      </c>
      <c r="E201" s="31" t="s">
        <v>538</v>
      </c>
    </row>
    <row r="202" spans="1:5" ht="25.5">
      <c r="A202" t="s">
        <v>48</v>
      </c>
      <c r="E202" s="29" t="s">
        <v>539</v>
      </c>
    </row>
    <row r="203" spans="1:16" ht="25.5">
      <c r="A203" s="18" t="s">
        <v>39</v>
      </c>
      <c s="23" t="s">
        <v>360</v>
      </c>
      <c s="23" t="s">
        <v>540</v>
      </c>
      <c s="18" t="s">
        <v>483</v>
      </c>
      <c s="24" t="s">
        <v>541</v>
      </c>
      <c s="25" t="s">
        <v>173</v>
      </c>
      <c s="26">
        <v>3.5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25.5">
      <c r="A204" s="28" t="s">
        <v>44</v>
      </c>
      <c r="E204" s="29" t="s">
        <v>542</v>
      </c>
    </row>
    <row r="205" spans="1:5" ht="12.75">
      <c r="A205" s="30" t="s">
        <v>46</v>
      </c>
      <c r="E205" s="31" t="s">
        <v>543</v>
      </c>
    </row>
    <row r="206" spans="1:5" ht="76.5">
      <c r="A206" t="s">
        <v>48</v>
      </c>
      <c r="E206" s="29" t="s">
        <v>544</v>
      </c>
    </row>
    <row r="207" spans="1:16" ht="12.75">
      <c r="A207" s="18" t="s">
        <v>39</v>
      </c>
      <c s="23" t="s">
        <v>366</v>
      </c>
      <c s="23" t="s">
        <v>545</v>
      </c>
      <c s="18" t="s">
        <v>41</v>
      </c>
      <c s="24" t="s">
        <v>546</v>
      </c>
      <c s="25" t="s">
        <v>173</v>
      </c>
      <c s="26">
        <v>3.5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44</v>
      </c>
      <c r="E208" s="29" t="s">
        <v>547</v>
      </c>
    </row>
    <row r="209" spans="1:5" ht="12.75">
      <c r="A209" s="30" t="s">
        <v>46</v>
      </c>
      <c r="E209" s="31" t="s">
        <v>543</v>
      </c>
    </row>
    <row r="210" spans="1:5" ht="38.25">
      <c r="A210" t="s">
        <v>48</v>
      </c>
      <c r="E210" s="29" t="s">
        <v>548</v>
      </c>
    </row>
    <row r="211" spans="1:16" ht="12.75">
      <c r="A211" s="18" t="s">
        <v>39</v>
      </c>
      <c s="23" t="s">
        <v>372</v>
      </c>
      <c s="23" t="s">
        <v>549</v>
      </c>
      <c s="18" t="s">
        <v>41</v>
      </c>
      <c s="24" t="s">
        <v>550</v>
      </c>
      <c s="25" t="s">
        <v>127</v>
      </c>
      <c s="26">
        <v>23.06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551</v>
      </c>
    </row>
    <row r="213" spans="1:5" ht="76.5">
      <c r="A213" s="30" t="s">
        <v>46</v>
      </c>
      <c r="E213" s="31" t="s">
        <v>552</v>
      </c>
    </row>
    <row r="214" spans="1:5" ht="51">
      <c r="A214" t="s">
        <v>48</v>
      </c>
      <c r="E214" s="29" t="s">
        <v>553</v>
      </c>
    </row>
    <row r="215" spans="1:16" ht="12.75">
      <c r="A215" s="18" t="s">
        <v>39</v>
      </c>
      <c s="23" t="s">
        <v>376</v>
      </c>
      <c s="23" t="s">
        <v>367</v>
      </c>
      <c s="18" t="s">
        <v>41</v>
      </c>
      <c s="24" t="s">
        <v>368</v>
      </c>
      <c s="25" t="s">
        <v>173</v>
      </c>
      <c s="26">
        <v>471.2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369</v>
      </c>
    </row>
    <row r="217" spans="1:5" ht="76.5">
      <c r="A217" s="30" t="s">
        <v>46</v>
      </c>
      <c r="E217" s="31" t="s">
        <v>554</v>
      </c>
    </row>
    <row r="218" spans="1:5" ht="51">
      <c r="A218" t="s">
        <v>48</v>
      </c>
      <c r="E218" s="29" t="s">
        <v>371</v>
      </c>
    </row>
    <row r="219" spans="1:16" ht="12.75">
      <c r="A219" s="18" t="s">
        <v>39</v>
      </c>
      <c s="23" t="s">
        <v>382</v>
      </c>
      <c s="23" t="s">
        <v>555</v>
      </c>
      <c s="18" t="s">
        <v>41</v>
      </c>
      <c s="24" t="s">
        <v>556</v>
      </c>
      <c s="25" t="s">
        <v>173</v>
      </c>
      <c s="26">
        <v>28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557</v>
      </c>
    </row>
    <row r="221" spans="1:5" ht="51">
      <c r="A221" s="30" t="s">
        <v>46</v>
      </c>
      <c r="E221" s="31" t="s">
        <v>558</v>
      </c>
    </row>
    <row r="222" spans="1:5" ht="51">
      <c r="A222" t="s">
        <v>48</v>
      </c>
      <c r="E222" s="29" t="s">
        <v>371</v>
      </c>
    </row>
    <row r="223" spans="1:16" ht="12.75">
      <c r="A223" s="18" t="s">
        <v>39</v>
      </c>
      <c s="23" t="s">
        <v>388</v>
      </c>
      <c s="23" t="s">
        <v>559</v>
      </c>
      <c s="18" t="s">
        <v>41</v>
      </c>
      <c s="24" t="s">
        <v>560</v>
      </c>
      <c s="25" t="s">
        <v>173</v>
      </c>
      <c s="26">
        <v>102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25.5">
      <c r="A224" s="28" t="s">
        <v>44</v>
      </c>
      <c r="E224" s="29" t="s">
        <v>561</v>
      </c>
    </row>
    <row r="225" spans="1:5" ht="12.75">
      <c r="A225" s="30" t="s">
        <v>46</v>
      </c>
      <c r="E225" s="31" t="s">
        <v>562</v>
      </c>
    </row>
    <row r="226" spans="1:5" ht="38.25">
      <c r="A226" t="s">
        <v>48</v>
      </c>
      <c r="E226" s="29" t="s">
        <v>563</v>
      </c>
    </row>
    <row r="227" spans="1:16" ht="12.75">
      <c r="A227" s="18" t="s">
        <v>39</v>
      </c>
      <c s="23" t="s">
        <v>394</v>
      </c>
      <c s="23" t="s">
        <v>377</v>
      </c>
      <c s="18" t="s">
        <v>41</v>
      </c>
      <c s="24" t="s">
        <v>378</v>
      </c>
      <c s="25" t="s">
        <v>173</v>
      </c>
      <c s="26">
        <v>66.3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379</v>
      </c>
    </row>
    <row r="229" spans="1:5" ht="12.75">
      <c r="A229" s="30" t="s">
        <v>46</v>
      </c>
      <c r="E229" s="31" t="s">
        <v>564</v>
      </c>
    </row>
    <row r="230" spans="1:5" ht="25.5">
      <c r="A230" t="s">
        <v>48</v>
      </c>
      <c r="E230" s="29" t="s">
        <v>381</v>
      </c>
    </row>
    <row r="231" spans="1:16" ht="12.75">
      <c r="A231" s="18" t="s">
        <v>39</v>
      </c>
      <c s="23" t="s">
        <v>400</v>
      </c>
      <c s="23" t="s">
        <v>383</v>
      </c>
      <c s="18" t="s">
        <v>41</v>
      </c>
      <c s="24" t="s">
        <v>384</v>
      </c>
      <c s="25" t="s">
        <v>173</v>
      </c>
      <c s="26">
        <v>606.3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385</v>
      </c>
    </row>
    <row r="233" spans="1:5" ht="12.75">
      <c r="A233" s="30" t="s">
        <v>46</v>
      </c>
      <c r="E233" s="31" t="s">
        <v>565</v>
      </c>
    </row>
    <row r="234" spans="1:5" ht="38.25">
      <c r="A234" t="s">
        <v>48</v>
      </c>
      <c r="E234" s="29" t="s">
        <v>387</v>
      </c>
    </row>
    <row r="235" spans="1:16" ht="12.75">
      <c r="A235" s="18" t="s">
        <v>39</v>
      </c>
      <c s="23" t="s">
        <v>566</v>
      </c>
      <c s="23" t="s">
        <v>567</v>
      </c>
      <c s="18" t="s">
        <v>41</v>
      </c>
      <c s="24" t="s">
        <v>568</v>
      </c>
      <c s="25" t="s">
        <v>127</v>
      </c>
      <c s="26">
        <v>0.714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569</v>
      </c>
    </row>
    <row r="237" spans="1:5" ht="38.25">
      <c r="A237" s="30" t="s">
        <v>46</v>
      </c>
      <c r="E237" s="31" t="s">
        <v>570</v>
      </c>
    </row>
    <row r="238" spans="1:5" ht="38.25">
      <c r="A238" t="s">
        <v>48</v>
      </c>
      <c r="E238" s="29" t="s">
        <v>571</v>
      </c>
    </row>
    <row r="239" spans="1:16" ht="12.75">
      <c r="A239" s="18" t="s">
        <v>39</v>
      </c>
      <c s="23" t="s">
        <v>572</v>
      </c>
      <c s="23" t="s">
        <v>573</v>
      </c>
      <c s="18" t="s">
        <v>41</v>
      </c>
      <c s="24" t="s">
        <v>574</v>
      </c>
      <c s="25" t="s">
        <v>127</v>
      </c>
      <c s="26">
        <v>0.504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25.5">
      <c r="A240" s="28" t="s">
        <v>44</v>
      </c>
      <c r="E240" s="29" t="s">
        <v>575</v>
      </c>
    </row>
    <row r="241" spans="1:5" ht="12.75">
      <c r="A241" s="30" t="s">
        <v>46</v>
      </c>
      <c r="E241" s="31" t="s">
        <v>576</v>
      </c>
    </row>
    <row r="242" spans="1:5" ht="102">
      <c r="A242" t="s">
        <v>48</v>
      </c>
      <c r="E242" s="29" t="s">
        <v>577</v>
      </c>
    </row>
    <row r="243" spans="1:16" ht="12.75">
      <c r="A243" s="18" t="s">
        <v>39</v>
      </c>
      <c s="23" t="s">
        <v>578</v>
      </c>
      <c s="23" t="s">
        <v>579</v>
      </c>
      <c s="18" t="s">
        <v>41</v>
      </c>
      <c s="24" t="s">
        <v>580</v>
      </c>
      <c s="25" t="s">
        <v>127</v>
      </c>
      <c s="26">
        <v>18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25.5">
      <c r="A244" s="28" t="s">
        <v>44</v>
      </c>
      <c r="E244" s="29" t="s">
        <v>581</v>
      </c>
    </row>
    <row r="245" spans="1:5" ht="12.75">
      <c r="A245" s="30" t="s">
        <v>46</v>
      </c>
      <c r="E245" s="31" t="s">
        <v>582</v>
      </c>
    </row>
    <row r="246" spans="1:5" ht="102">
      <c r="A246" t="s">
        <v>48</v>
      </c>
      <c r="E246" s="29" t="s">
        <v>577</v>
      </c>
    </row>
    <row r="247" spans="1:16" ht="12.75">
      <c r="A247" s="18" t="s">
        <v>39</v>
      </c>
      <c s="23" t="s">
        <v>583</v>
      </c>
      <c s="23" t="s">
        <v>584</v>
      </c>
      <c s="18" t="s">
        <v>41</v>
      </c>
      <c s="24" t="s">
        <v>585</v>
      </c>
      <c s="25" t="s">
        <v>173</v>
      </c>
      <c s="26">
        <v>33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25.5">
      <c r="A248" s="28" t="s">
        <v>44</v>
      </c>
      <c r="E248" s="29" t="s">
        <v>586</v>
      </c>
    </row>
    <row r="249" spans="1:5" ht="12.75">
      <c r="A249" s="30" t="s">
        <v>46</v>
      </c>
      <c r="E249" s="31" t="s">
        <v>587</v>
      </c>
    </row>
    <row r="250" spans="1:5" ht="114.75">
      <c r="A250" t="s">
        <v>48</v>
      </c>
      <c r="E250" s="29" t="s">
        <v>588</v>
      </c>
    </row>
    <row r="251" spans="1:16" ht="12.75">
      <c r="A251" s="18" t="s">
        <v>39</v>
      </c>
      <c s="23" t="s">
        <v>589</v>
      </c>
      <c s="23" t="s">
        <v>590</v>
      </c>
      <c s="18" t="s">
        <v>41</v>
      </c>
      <c s="24" t="s">
        <v>591</v>
      </c>
      <c s="25" t="s">
        <v>173</v>
      </c>
      <c s="26">
        <v>1.3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25.5">
      <c r="A252" s="28" t="s">
        <v>44</v>
      </c>
      <c r="E252" s="29" t="s">
        <v>592</v>
      </c>
    </row>
    <row r="253" spans="1:5" ht="12.75">
      <c r="A253" s="30" t="s">
        <v>46</v>
      </c>
      <c r="E253" s="31" t="s">
        <v>593</v>
      </c>
    </row>
    <row r="254" spans="1:5" ht="114.75">
      <c r="A254" t="s">
        <v>48</v>
      </c>
      <c r="E254" s="29" t="s">
        <v>588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594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594</v>
      </c>
      <c s="5"/>
      <c s="14" t="s">
        <v>595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14.75">
      <c r="A10" s="28" t="s">
        <v>44</v>
      </c>
      <c r="E10" s="29" t="s">
        <v>596</v>
      </c>
    </row>
    <row r="11" spans="1:5" ht="12.75">
      <c r="A11" s="30" t="s">
        <v>46</v>
      </c>
      <c r="E11" s="31" t="s">
        <v>47</v>
      </c>
    </row>
    <row r="12" spans="1:5" ht="12.75">
      <c r="A12" t="s">
        <v>48</v>
      </c>
      <c r="E12" s="29" t="s">
        <v>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597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597</v>
      </c>
      <c s="5"/>
      <c s="14" t="s">
        <v>598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359</v>
      </c>
      <c s="19"/>
      <c s="19"/>
      <c s="19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8" t="s">
        <v>39</v>
      </c>
      <c s="23" t="s">
        <v>23</v>
      </c>
      <c s="23" t="s">
        <v>599</v>
      </c>
      <c s="18" t="s">
        <v>41</v>
      </c>
      <c s="24" t="s">
        <v>600</v>
      </c>
      <c s="25" t="s">
        <v>93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601</v>
      </c>
    </row>
    <row r="11" spans="1:5" ht="12.75">
      <c r="A11" s="30" t="s">
        <v>46</v>
      </c>
      <c r="E11" s="31" t="s">
        <v>47</v>
      </c>
    </row>
    <row r="12" spans="1:5" ht="63.75">
      <c r="A12" t="s">
        <v>48</v>
      </c>
      <c r="E12" s="29" t="s">
        <v>602</v>
      </c>
    </row>
    <row r="13" spans="1:16" ht="25.5">
      <c r="A13" s="18" t="s">
        <v>39</v>
      </c>
      <c s="23" t="s">
        <v>17</v>
      </c>
      <c s="23" t="s">
        <v>603</v>
      </c>
      <c s="18" t="s">
        <v>41</v>
      </c>
      <c s="24" t="s">
        <v>604</v>
      </c>
      <c s="25" t="s">
        <v>93</v>
      </c>
      <c s="26">
        <v>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</v>
      </c>
    </row>
    <row r="15" spans="1:5" ht="25.5">
      <c r="A15" s="30" t="s">
        <v>46</v>
      </c>
      <c r="E15" s="31" t="s">
        <v>605</v>
      </c>
    </row>
    <row r="16" spans="1:5" ht="25.5">
      <c r="A16" t="s">
        <v>48</v>
      </c>
      <c r="E16" s="29" t="s">
        <v>606</v>
      </c>
    </row>
    <row r="17" spans="1:16" ht="25.5">
      <c r="A17" s="18" t="s">
        <v>39</v>
      </c>
      <c s="23" t="s">
        <v>16</v>
      </c>
      <c s="23" t="s">
        <v>607</v>
      </c>
      <c s="18" t="s">
        <v>41</v>
      </c>
      <c s="24" t="s">
        <v>608</v>
      </c>
      <c s="25" t="s">
        <v>93</v>
      </c>
      <c s="26">
        <v>8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25.5">
      <c r="A19" s="30" t="s">
        <v>46</v>
      </c>
      <c r="E19" s="31" t="s">
        <v>609</v>
      </c>
    </row>
    <row r="20" spans="1:5" ht="63.75">
      <c r="A20" t="s">
        <v>48</v>
      </c>
      <c r="E20" s="29" t="s">
        <v>610</v>
      </c>
    </row>
    <row r="21" spans="1:16" ht="12.75">
      <c r="A21" s="18" t="s">
        <v>39</v>
      </c>
      <c s="23" t="s">
        <v>27</v>
      </c>
      <c s="23" t="s">
        <v>611</v>
      </c>
      <c s="18" t="s">
        <v>41</v>
      </c>
      <c s="24" t="s">
        <v>612</v>
      </c>
      <c s="25" t="s">
        <v>93</v>
      </c>
      <c s="26">
        <v>12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25.5">
      <c r="A23" s="30" t="s">
        <v>46</v>
      </c>
      <c r="E23" s="31" t="s">
        <v>613</v>
      </c>
    </row>
    <row r="24" spans="1:5" ht="25.5">
      <c r="A24" t="s">
        <v>48</v>
      </c>
      <c r="E24" s="29" t="s">
        <v>614</v>
      </c>
    </row>
    <row r="25" spans="1:16" ht="25.5">
      <c r="A25" s="18" t="s">
        <v>39</v>
      </c>
      <c s="23" t="s">
        <v>29</v>
      </c>
      <c s="23" t="s">
        <v>615</v>
      </c>
      <c s="18" t="s">
        <v>41</v>
      </c>
      <c s="24" t="s">
        <v>616</v>
      </c>
      <c s="25" t="s">
        <v>93</v>
      </c>
      <c s="26">
        <v>7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41</v>
      </c>
    </row>
    <row r="27" spans="1:5" ht="12.75">
      <c r="A27" s="30" t="s">
        <v>46</v>
      </c>
      <c r="E27" s="31" t="s">
        <v>517</v>
      </c>
    </row>
    <row r="28" spans="1:5" ht="25.5">
      <c r="A28" t="s">
        <v>48</v>
      </c>
      <c r="E28" s="29" t="s">
        <v>617</v>
      </c>
    </row>
    <row r="29" spans="1:16" ht="12.75">
      <c r="A29" s="18" t="s">
        <v>39</v>
      </c>
      <c s="23" t="s">
        <v>31</v>
      </c>
      <c s="23" t="s">
        <v>618</v>
      </c>
      <c s="18" t="s">
        <v>41</v>
      </c>
      <c s="24" t="s">
        <v>619</v>
      </c>
      <c s="25" t="s">
        <v>93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12.75">
      <c r="A31" s="30" t="s">
        <v>46</v>
      </c>
      <c r="E31" s="31" t="s">
        <v>424</v>
      </c>
    </row>
    <row r="32" spans="1:5" ht="63.75">
      <c r="A32" t="s">
        <v>48</v>
      </c>
      <c r="E32" s="29" t="s">
        <v>620</v>
      </c>
    </row>
    <row r="33" spans="1:16" ht="12.75">
      <c r="A33" s="18" t="s">
        <v>39</v>
      </c>
      <c s="23" t="s">
        <v>68</v>
      </c>
      <c s="23" t="s">
        <v>621</v>
      </c>
      <c s="18" t="s">
        <v>41</v>
      </c>
      <c s="24" t="s">
        <v>622</v>
      </c>
      <c s="25" t="s">
        <v>93</v>
      </c>
      <c s="26">
        <v>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623</v>
      </c>
    </row>
    <row r="36" spans="1:5" ht="25.5">
      <c r="A36" t="s">
        <v>48</v>
      </c>
      <c r="E36" s="29" t="s">
        <v>614</v>
      </c>
    </row>
    <row r="37" spans="1:16" ht="25.5">
      <c r="A37" s="18" t="s">
        <v>39</v>
      </c>
      <c s="23" t="s">
        <v>72</v>
      </c>
      <c s="23" t="s">
        <v>624</v>
      </c>
      <c s="18" t="s">
        <v>41</v>
      </c>
      <c s="24" t="s">
        <v>625</v>
      </c>
      <c s="25" t="s">
        <v>146</v>
      </c>
      <c s="26">
        <v>235.04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25.5">
      <c r="A39" s="30" t="s">
        <v>46</v>
      </c>
      <c r="E39" s="31" t="s">
        <v>626</v>
      </c>
    </row>
    <row r="40" spans="1:5" ht="38.25">
      <c r="A40" t="s">
        <v>48</v>
      </c>
      <c r="E40" s="29" t="s">
        <v>627</v>
      </c>
    </row>
    <row r="41" spans="1:16" ht="25.5">
      <c r="A41" s="18" t="s">
        <v>39</v>
      </c>
      <c s="23" t="s">
        <v>68</v>
      </c>
      <c s="23" t="s">
        <v>628</v>
      </c>
      <c s="18" t="s">
        <v>41</v>
      </c>
      <c s="24" t="s">
        <v>629</v>
      </c>
      <c s="25" t="s">
        <v>146</v>
      </c>
      <c s="26">
        <v>14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630</v>
      </c>
    </row>
    <row r="44" spans="1:5" ht="38.25">
      <c r="A44" t="s">
        <v>48</v>
      </c>
      <c r="E44" s="29" t="s">
        <v>631</v>
      </c>
    </row>
    <row r="45" spans="1:16" ht="25.5">
      <c r="A45" s="18" t="s">
        <v>39</v>
      </c>
      <c s="23" t="s">
        <v>34</v>
      </c>
      <c s="23" t="s">
        <v>632</v>
      </c>
      <c s="18" t="s">
        <v>41</v>
      </c>
      <c s="24" t="s">
        <v>633</v>
      </c>
      <c s="25" t="s">
        <v>146</v>
      </c>
      <c s="26">
        <v>221.04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63.75">
      <c r="A47" s="30" t="s">
        <v>46</v>
      </c>
      <c r="E47" s="31" t="s">
        <v>634</v>
      </c>
    </row>
    <row r="48" spans="1:5" ht="38.25">
      <c r="A48" t="s">
        <v>48</v>
      </c>
      <c r="E48" s="29" t="s">
        <v>627</v>
      </c>
    </row>
    <row r="49" spans="1:16" ht="12.75">
      <c r="A49" s="18" t="s">
        <v>39</v>
      </c>
      <c s="23" t="s">
        <v>36</v>
      </c>
      <c s="23" t="s">
        <v>635</v>
      </c>
      <c s="18" t="s">
        <v>41</v>
      </c>
      <c s="24" t="s">
        <v>636</v>
      </c>
      <c s="25" t="s">
        <v>93</v>
      </c>
      <c s="26">
        <v>12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12.75">
      <c r="A51" s="30" t="s">
        <v>46</v>
      </c>
      <c r="E51" s="31" t="s">
        <v>637</v>
      </c>
    </row>
    <row r="52" spans="1:5" ht="38.25">
      <c r="A52" t="s">
        <v>48</v>
      </c>
      <c r="E52" s="29" t="s">
        <v>638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0+O9+O18+O67+O76+O113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639</v>
      </c>
      <c s="32">
        <f>0+I9+I18+I67+I76+I113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639</v>
      </c>
      <c s="1"/>
      <c s="10" t="s">
        <v>640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639</v>
      </c>
      <c s="5"/>
      <c s="14" t="s">
        <v>641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121</v>
      </c>
      <c s="18" t="s">
        <v>41</v>
      </c>
      <c s="24" t="s">
        <v>122</v>
      </c>
      <c s="25" t="s">
        <v>127</v>
      </c>
      <c s="26">
        <v>95.74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642</v>
      </c>
    </row>
    <row r="12" spans="1:5" ht="12.75">
      <c r="A12" s="30" t="s">
        <v>46</v>
      </c>
      <c r="E12" s="31" t="s">
        <v>41</v>
      </c>
    </row>
    <row r="13" spans="1:5" ht="25.5">
      <c r="A13" t="s">
        <v>48</v>
      </c>
      <c r="E13" s="29" t="s">
        <v>126</v>
      </c>
    </row>
    <row r="14" spans="1:16" ht="12.75">
      <c r="A14" s="18" t="s">
        <v>39</v>
      </c>
      <c s="23" t="s">
        <v>17</v>
      </c>
      <c s="23" t="s">
        <v>643</v>
      </c>
      <c s="18" t="s">
        <v>41</v>
      </c>
      <c s="24" t="s">
        <v>122</v>
      </c>
      <c s="25" t="s">
        <v>123</v>
      </c>
      <c s="26">
        <v>88.247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644</v>
      </c>
    </row>
    <row r="16" spans="1:5" ht="12.75">
      <c r="A16" s="30" t="s">
        <v>46</v>
      </c>
      <c r="E16" s="31" t="s">
        <v>645</v>
      </c>
    </row>
    <row r="17" spans="1:5" ht="25.5">
      <c r="A17" t="s">
        <v>48</v>
      </c>
      <c r="E17" s="29" t="s">
        <v>126</v>
      </c>
    </row>
    <row r="18" spans="1:18" ht="12.75" customHeight="1">
      <c r="A18" s="5" t="s">
        <v>37</v>
      </c>
      <c s="5"/>
      <c s="35" t="s">
        <v>23</v>
      </c>
      <c s="5"/>
      <c s="21" t="s">
        <v>143</v>
      </c>
      <c s="5"/>
      <c s="5"/>
      <c s="5"/>
      <c s="36">
        <f>0+Q18</f>
      </c>
      <c r="O18">
        <f>0+R18</f>
      </c>
      <c r="Q18">
        <f>0+I19+I23+I27+I31+I35+I39+I43+I47+I51+I55+I59+I63</f>
      </c>
      <c>
        <f>0+O19+O23+O27+O31+O35+O39+O43+O47+O51+O55+O59+O63</f>
      </c>
    </row>
    <row r="19" spans="1:16" ht="25.5">
      <c r="A19" s="18" t="s">
        <v>39</v>
      </c>
      <c s="23" t="s">
        <v>16</v>
      </c>
      <c s="23" t="s">
        <v>646</v>
      </c>
      <c s="18" t="s">
        <v>647</v>
      </c>
      <c s="24" t="s">
        <v>648</v>
      </c>
      <c s="25" t="s">
        <v>127</v>
      </c>
      <c s="26">
        <v>12.144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649</v>
      </c>
    </row>
    <row r="21" spans="1:5" ht="76.5">
      <c r="A21" s="30" t="s">
        <v>46</v>
      </c>
      <c r="E21" s="31" t="s">
        <v>650</v>
      </c>
    </row>
    <row r="22" spans="1:5" ht="63.75">
      <c r="A22" t="s">
        <v>48</v>
      </c>
      <c r="E22" s="29" t="s">
        <v>651</v>
      </c>
    </row>
    <row r="23" spans="1:16" ht="25.5">
      <c r="A23" s="18" t="s">
        <v>39</v>
      </c>
      <c s="23" t="s">
        <v>27</v>
      </c>
      <c s="23" t="s">
        <v>646</v>
      </c>
      <c s="18" t="s">
        <v>652</v>
      </c>
      <c s="24" t="s">
        <v>648</v>
      </c>
      <c s="25" t="s">
        <v>127</v>
      </c>
      <c s="26">
        <v>12.144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653</v>
      </c>
    </row>
    <row r="25" spans="1:5" ht="76.5">
      <c r="A25" s="30" t="s">
        <v>46</v>
      </c>
      <c r="E25" s="31" t="s">
        <v>650</v>
      </c>
    </row>
    <row r="26" spans="1:5" ht="63.75">
      <c r="A26" t="s">
        <v>48</v>
      </c>
      <c r="E26" s="29" t="s">
        <v>651</v>
      </c>
    </row>
    <row r="27" spans="1:16" ht="25.5">
      <c r="A27" s="18" t="s">
        <v>39</v>
      </c>
      <c s="23" t="s">
        <v>29</v>
      </c>
      <c s="23" t="s">
        <v>654</v>
      </c>
      <c s="18" t="s">
        <v>41</v>
      </c>
      <c s="24" t="s">
        <v>655</v>
      </c>
      <c s="25" t="s">
        <v>656</v>
      </c>
      <c s="26">
        <v>1228.973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657</v>
      </c>
    </row>
    <row r="29" spans="1:5" ht="12.75">
      <c r="A29" s="30" t="s">
        <v>46</v>
      </c>
      <c r="E29" s="31" t="s">
        <v>658</v>
      </c>
    </row>
    <row r="30" spans="1:5" ht="25.5">
      <c r="A30" t="s">
        <v>48</v>
      </c>
      <c r="E30" s="29" t="s">
        <v>659</v>
      </c>
    </row>
    <row r="31" spans="1:16" ht="25.5">
      <c r="A31" s="18" t="s">
        <v>39</v>
      </c>
      <c s="23" t="s">
        <v>31</v>
      </c>
      <c s="23" t="s">
        <v>660</v>
      </c>
      <c s="18" t="s">
        <v>41</v>
      </c>
      <c s="24" t="s">
        <v>661</v>
      </c>
      <c s="25" t="s">
        <v>127</v>
      </c>
      <c s="26">
        <v>12.954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662</v>
      </c>
    </row>
    <row r="33" spans="1:5" ht="76.5">
      <c r="A33" s="30" t="s">
        <v>46</v>
      </c>
      <c r="E33" s="31" t="s">
        <v>663</v>
      </c>
    </row>
    <row r="34" spans="1:5" ht="63.75">
      <c r="A34" t="s">
        <v>48</v>
      </c>
      <c r="E34" s="29" t="s">
        <v>651</v>
      </c>
    </row>
    <row r="35" spans="1:16" ht="25.5">
      <c r="A35" s="18" t="s">
        <v>39</v>
      </c>
      <c s="23" t="s">
        <v>68</v>
      </c>
      <c s="23" t="s">
        <v>664</v>
      </c>
      <c s="18" t="s">
        <v>41</v>
      </c>
      <c s="24" t="s">
        <v>665</v>
      </c>
      <c s="25" t="s">
        <v>656</v>
      </c>
      <c s="26">
        <v>712.47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666</v>
      </c>
    </row>
    <row r="37" spans="1:5" ht="12.75">
      <c r="A37" s="30" t="s">
        <v>46</v>
      </c>
      <c r="E37" s="31" t="s">
        <v>667</v>
      </c>
    </row>
    <row r="38" spans="1:5" ht="25.5">
      <c r="A38" t="s">
        <v>48</v>
      </c>
      <c r="E38" s="29" t="s">
        <v>659</v>
      </c>
    </row>
    <row r="39" spans="1:16" ht="12.75">
      <c r="A39" s="18" t="s">
        <v>39</v>
      </c>
      <c s="23" t="s">
        <v>72</v>
      </c>
      <c s="23" t="s">
        <v>668</v>
      </c>
      <c s="18" t="s">
        <v>41</v>
      </c>
      <c s="24" t="s">
        <v>669</v>
      </c>
      <c s="25" t="s">
        <v>127</v>
      </c>
      <c s="26">
        <v>47.871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670</v>
      </c>
    </row>
    <row r="41" spans="1:5" ht="114.75">
      <c r="A41" s="30" t="s">
        <v>46</v>
      </c>
      <c r="E41" s="31" t="s">
        <v>671</v>
      </c>
    </row>
    <row r="42" spans="1:5" ht="318.75">
      <c r="A42" t="s">
        <v>48</v>
      </c>
      <c r="E42" s="29" t="s">
        <v>672</v>
      </c>
    </row>
    <row r="43" spans="1:16" ht="12.75">
      <c r="A43" s="18" t="s">
        <v>39</v>
      </c>
      <c s="23" t="s">
        <v>34</v>
      </c>
      <c s="23" t="s">
        <v>673</v>
      </c>
      <c s="18" t="s">
        <v>41</v>
      </c>
      <c s="24" t="s">
        <v>674</v>
      </c>
      <c s="25" t="s">
        <v>675</v>
      </c>
      <c s="26">
        <v>2106.28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676</v>
      </c>
    </row>
    <row r="45" spans="1:5" ht="12.75">
      <c r="A45" s="30" t="s">
        <v>46</v>
      </c>
      <c r="E45" s="31" t="s">
        <v>677</v>
      </c>
    </row>
    <row r="46" spans="1:5" ht="25.5">
      <c r="A46" t="s">
        <v>48</v>
      </c>
      <c r="E46" s="29" t="s">
        <v>678</v>
      </c>
    </row>
    <row r="47" spans="1:16" ht="12.75">
      <c r="A47" s="18" t="s">
        <v>39</v>
      </c>
      <c s="23" t="s">
        <v>36</v>
      </c>
      <c s="23" t="s">
        <v>679</v>
      </c>
      <c s="18" t="s">
        <v>41</v>
      </c>
      <c s="24" t="s">
        <v>680</v>
      </c>
      <c s="25" t="s">
        <v>127</v>
      </c>
      <c s="26">
        <v>47.871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670</v>
      </c>
    </row>
    <row r="49" spans="1:5" ht="114.75">
      <c r="A49" s="30" t="s">
        <v>46</v>
      </c>
      <c r="E49" s="31" t="s">
        <v>671</v>
      </c>
    </row>
    <row r="50" spans="1:5" ht="318.75">
      <c r="A50" t="s">
        <v>48</v>
      </c>
      <c r="E50" s="29" t="s">
        <v>681</v>
      </c>
    </row>
    <row r="51" spans="1:16" ht="12.75">
      <c r="A51" s="18" t="s">
        <v>39</v>
      </c>
      <c s="23" t="s">
        <v>84</v>
      </c>
      <c s="23" t="s">
        <v>682</v>
      </c>
      <c s="18" t="s">
        <v>41</v>
      </c>
      <c s="24" t="s">
        <v>683</v>
      </c>
      <c s="25" t="s">
        <v>675</v>
      </c>
      <c s="26">
        <v>2106.28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684</v>
      </c>
    </row>
    <row r="53" spans="1:5" ht="12.75">
      <c r="A53" s="30" t="s">
        <v>46</v>
      </c>
      <c r="E53" s="31" t="s">
        <v>677</v>
      </c>
    </row>
    <row r="54" spans="1:5" ht="25.5">
      <c r="A54" t="s">
        <v>48</v>
      </c>
      <c r="E54" s="29" t="s">
        <v>678</v>
      </c>
    </row>
    <row r="55" spans="1:16" ht="12.75">
      <c r="A55" s="18" t="s">
        <v>39</v>
      </c>
      <c s="23" t="s">
        <v>89</v>
      </c>
      <c s="23" t="s">
        <v>207</v>
      </c>
      <c s="18" t="s">
        <v>41</v>
      </c>
      <c s="24" t="s">
        <v>208</v>
      </c>
      <c s="25" t="s">
        <v>127</v>
      </c>
      <c s="26">
        <v>95.74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41</v>
      </c>
    </row>
    <row r="58" spans="1:5" ht="191.25">
      <c r="A58" t="s">
        <v>48</v>
      </c>
      <c r="E58" s="29" t="s">
        <v>685</v>
      </c>
    </row>
    <row r="59" spans="1:16" ht="12.75">
      <c r="A59" s="18" t="s">
        <v>39</v>
      </c>
      <c s="23" t="s">
        <v>97</v>
      </c>
      <c s="23" t="s">
        <v>686</v>
      </c>
      <c s="18" t="s">
        <v>41</v>
      </c>
      <c s="24" t="s">
        <v>687</v>
      </c>
      <c s="25" t="s">
        <v>127</v>
      </c>
      <c s="26">
        <v>14.012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688</v>
      </c>
    </row>
    <row r="61" spans="1:5" ht="153">
      <c r="A61" s="30" t="s">
        <v>46</v>
      </c>
      <c r="E61" s="31" t="s">
        <v>689</v>
      </c>
    </row>
    <row r="62" spans="1:5" ht="229.5">
      <c r="A62" t="s">
        <v>48</v>
      </c>
      <c r="E62" s="29" t="s">
        <v>690</v>
      </c>
    </row>
    <row r="63" spans="1:16" ht="12.75">
      <c r="A63" s="18" t="s">
        <v>39</v>
      </c>
      <c s="23" t="s">
        <v>101</v>
      </c>
      <c s="23" t="s">
        <v>691</v>
      </c>
      <c s="18" t="s">
        <v>41</v>
      </c>
      <c s="24" t="s">
        <v>692</v>
      </c>
      <c s="25" t="s">
        <v>127</v>
      </c>
      <c s="26">
        <v>35.25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693</v>
      </c>
    </row>
    <row r="65" spans="1:5" ht="51">
      <c r="A65" s="30" t="s">
        <v>46</v>
      </c>
      <c r="E65" s="31" t="s">
        <v>694</v>
      </c>
    </row>
    <row r="66" spans="1:5" ht="293.25">
      <c r="A66" t="s">
        <v>48</v>
      </c>
      <c r="E66" s="29" t="s">
        <v>695</v>
      </c>
    </row>
    <row r="67" spans="1:18" ht="12.75" customHeight="1">
      <c r="A67" s="5" t="s">
        <v>37</v>
      </c>
      <c s="5"/>
      <c s="35" t="s">
        <v>27</v>
      </c>
      <c s="5"/>
      <c s="21" t="s">
        <v>247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106</v>
      </c>
      <c s="23" t="s">
        <v>696</v>
      </c>
      <c s="18" t="s">
        <v>41</v>
      </c>
      <c s="24" t="s">
        <v>697</v>
      </c>
      <c s="25" t="s">
        <v>127</v>
      </c>
      <c s="26">
        <v>1.536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44</v>
      </c>
      <c r="E69" s="29" t="s">
        <v>698</v>
      </c>
    </row>
    <row r="70" spans="1:5" ht="12.75">
      <c r="A70" s="30" t="s">
        <v>46</v>
      </c>
      <c r="E70" s="31" t="s">
        <v>699</v>
      </c>
    </row>
    <row r="71" spans="1:5" ht="369.75">
      <c r="A71" t="s">
        <v>48</v>
      </c>
      <c r="E71" s="29" t="s">
        <v>700</v>
      </c>
    </row>
    <row r="72" spans="1:16" ht="12.75">
      <c r="A72" s="18" t="s">
        <v>39</v>
      </c>
      <c s="23" t="s">
        <v>184</v>
      </c>
      <c s="23" t="s">
        <v>467</v>
      </c>
      <c s="18" t="s">
        <v>41</v>
      </c>
      <c s="24" t="s">
        <v>468</v>
      </c>
      <c s="25" t="s">
        <v>127</v>
      </c>
      <c s="26">
        <v>10.056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701</v>
      </c>
    </row>
    <row r="74" spans="1:5" ht="51">
      <c r="A74" s="30" t="s">
        <v>46</v>
      </c>
      <c r="E74" s="31" t="s">
        <v>702</v>
      </c>
    </row>
    <row r="75" spans="1:5" ht="38.25">
      <c r="A75" t="s">
        <v>48</v>
      </c>
      <c r="E75" s="29" t="s">
        <v>703</v>
      </c>
    </row>
    <row r="76" spans="1:18" ht="12.75" customHeight="1">
      <c r="A76" s="5" t="s">
        <v>37</v>
      </c>
      <c s="5"/>
      <c s="35" t="s">
        <v>72</v>
      </c>
      <c s="5"/>
      <c s="21" t="s">
        <v>334</v>
      </c>
      <c s="5"/>
      <c s="5"/>
      <c s="5"/>
      <c s="36">
        <f>0+Q76</f>
      </c>
      <c r="O76">
        <f>0+R76</f>
      </c>
      <c r="Q76">
        <f>0+I77+I81+I85+I89+I93+I97+I101+I105+I109</f>
      </c>
      <c>
        <f>0+O77+O81+O85+O89+O93+O97+O101+O105+O109</f>
      </c>
    </row>
    <row r="77" spans="1:16" ht="12.75">
      <c r="A77" s="18" t="s">
        <v>39</v>
      </c>
      <c s="23" t="s">
        <v>189</v>
      </c>
      <c s="23" t="s">
        <v>336</v>
      </c>
      <c s="18" t="s">
        <v>41</v>
      </c>
      <c s="24" t="s">
        <v>337</v>
      </c>
      <c s="25" t="s">
        <v>173</v>
      </c>
      <c s="26">
        <v>5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704</v>
      </c>
    </row>
    <row r="79" spans="1:5" ht="12.75">
      <c r="A79" s="30" t="s">
        <v>46</v>
      </c>
      <c r="E79" s="31" t="s">
        <v>41</v>
      </c>
    </row>
    <row r="80" spans="1:5" ht="255">
      <c r="A80" t="s">
        <v>48</v>
      </c>
      <c r="E80" s="29" t="s">
        <v>705</v>
      </c>
    </row>
    <row r="81" spans="1:16" ht="12.75">
      <c r="A81" s="18" t="s">
        <v>39</v>
      </c>
      <c s="23" t="s">
        <v>195</v>
      </c>
      <c s="23" t="s">
        <v>706</v>
      </c>
      <c s="18" t="s">
        <v>41</v>
      </c>
      <c s="24" t="s">
        <v>707</v>
      </c>
      <c s="25" t="s">
        <v>173</v>
      </c>
      <c s="26">
        <v>63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708</v>
      </c>
    </row>
    <row r="83" spans="1:5" ht="51">
      <c r="A83" s="30" t="s">
        <v>46</v>
      </c>
      <c r="E83" s="31" t="s">
        <v>709</v>
      </c>
    </row>
    <row r="84" spans="1:5" ht="255">
      <c r="A84" t="s">
        <v>48</v>
      </c>
      <c r="E84" s="29" t="s">
        <v>705</v>
      </c>
    </row>
    <row r="85" spans="1:16" ht="12.75">
      <c r="A85" s="18" t="s">
        <v>39</v>
      </c>
      <c s="23" t="s">
        <v>201</v>
      </c>
      <c s="23" t="s">
        <v>710</v>
      </c>
      <c s="18" t="s">
        <v>41</v>
      </c>
      <c s="24" t="s">
        <v>711</v>
      </c>
      <c s="25" t="s">
        <v>93</v>
      </c>
      <c s="26">
        <v>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51">
      <c r="A86" s="28" t="s">
        <v>44</v>
      </c>
      <c r="E86" s="29" t="s">
        <v>712</v>
      </c>
    </row>
    <row r="87" spans="1:5" ht="12.75">
      <c r="A87" s="30" t="s">
        <v>46</v>
      </c>
      <c r="E87" s="31" t="s">
        <v>41</v>
      </c>
    </row>
    <row r="88" spans="1:5" ht="242.25">
      <c r="A88" t="s">
        <v>48</v>
      </c>
      <c r="E88" s="29" t="s">
        <v>713</v>
      </c>
    </row>
    <row r="89" spans="1:16" ht="12.75">
      <c r="A89" s="18" t="s">
        <v>39</v>
      </c>
      <c s="23" t="s">
        <v>206</v>
      </c>
      <c s="23" t="s">
        <v>714</v>
      </c>
      <c s="18" t="s">
        <v>41</v>
      </c>
      <c s="24" t="s">
        <v>715</v>
      </c>
      <c s="25" t="s">
        <v>93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716</v>
      </c>
    </row>
    <row r="91" spans="1:5" ht="12.75">
      <c r="A91" s="30" t="s">
        <v>46</v>
      </c>
      <c r="E91" s="31" t="s">
        <v>41</v>
      </c>
    </row>
    <row r="92" spans="1:5" ht="408">
      <c r="A92" t="s">
        <v>48</v>
      </c>
      <c r="E92" s="29" t="s">
        <v>717</v>
      </c>
    </row>
    <row r="93" spans="1:16" ht="12.75">
      <c r="A93" s="18" t="s">
        <v>39</v>
      </c>
      <c s="23" t="s">
        <v>212</v>
      </c>
      <c s="23" t="s">
        <v>718</v>
      </c>
      <c s="18" t="s">
        <v>41</v>
      </c>
      <c s="24" t="s">
        <v>719</v>
      </c>
      <c s="25" t="s">
        <v>93</v>
      </c>
      <c s="26">
        <v>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720</v>
      </c>
    </row>
    <row r="95" spans="1:5" ht="12.75">
      <c r="A95" s="30" t="s">
        <v>46</v>
      </c>
      <c r="E95" s="31" t="s">
        <v>41</v>
      </c>
    </row>
    <row r="96" spans="1:5" ht="12.75">
      <c r="A96" t="s">
        <v>48</v>
      </c>
      <c r="E96" s="29" t="s">
        <v>721</v>
      </c>
    </row>
    <row r="97" spans="1:16" ht="12.75">
      <c r="A97" s="18" t="s">
        <v>39</v>
      </c>
      <c s="23" t="s">
        <v>218</v>
      </c>
      <c s="23" t="s">
        <v>722</v>
      </c>
      <c s="18" t="s">
        <v>41</v>
      </c>
      <c s="24" t="s">
        <v>723</v>
      </c>
      <c s="25" t="s">
        <v>93</v>
      </c>
      <c s="26">
        <v>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724</v>
      </c>
    </row>
    <row r="99" spans="1:5" ht="12.75">
      <c r="A99" s="30" t="s">
        <v>46</v>
      </c>
      <c r="E99" s="31" t="s">
        <v>41</v>
      </c>
    </row>
    <row r="100" spans="1:5" ht="12.75">
      <c r="A100" t="s">
        <v>48</v>
      </c>
      <c r="E100" s="29" t="s">
        <v>721</v>
      </c>
    </row>
    <row r="101" spans="1:16" ht="12.75">
      <c r="A101" s="18" t="s">
        <v>39</v>
      </c>
      <c s="23" t="s">
        <v>224</v>
      </c>
      <c s="23" t="s">
        <v>725</v>
      </c>
      <c s="18" t="s">
        <v>41</v>
      </c>
      <c s="24" t="s">
        <v>726</v>
      </c>
      <c s="25" t="s">
        <v>93</v>
      </c>
      <c s="26">
        <v>9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727</v>
      </c>
    </row>
    <row r="103" spans="1:5" ht="89.25">
      <c r="A103" s="30" t="s">
        <v>46</v>
      </c>
      <c r="E103" s="31" t="s">
        <v>728</v>
      </c>
    </row>
    <row r="104" spans="1:5" ht="38.25">
      <c r="A104" t="s">
        <v>48</v>
      </c>
      <c r="E104" s="29" t="s">
        <v>729</v>
      </c>
    </row>
    <row r="105" spans="1:16" ht="12.75">
      <c r="A105" s="18" t="s">
        <v>39</v>
      </c>
      <c s="23" t="s">
        <v>230</v>
      </c>
      <c s="23" t="s">
        <v>730</v>
      </c>
      <c s="18" t="s">
        <v>41</v>
      </c>
      <c s="24" t="s">
        <v>731</v>
      </c>
      <c s="25" t="s">
        <v>93</v>
      </c>
      <c s="26">
        <v>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25.5">
      <c r="A106" s="28" t="s">
        <v>44</v>
      </c>
      <c r="E106" s="29" t="s">
        <v>732</v>
      </c>
    </row>
    <row r="107" spans="1:5" ht="12.75">
      <c r="A107" s="30" t="s">
        <v>46</v>
      </c>
      <c r="E107" s="31" t="s">
        <v>41</v>
      </c>
    </row>
    <row r="108" spans="1:5" ht="51">
      <c r="A108" t="s">
        <v>48</v>
      </c>
      <c r="E108" s="29" t="s">
        <v>733</v>
      </c>
    </row>
    <row r="109" spans="1:16" ht="12.75">
      <c r="A109" s="18" t="s">
        <v>39</v>
      </c>
      <c s="23" t="s">
        <v>236</v>
      </c>
      <c s="23" t="s">
        <v>734</v>
      </c>
      <c s="18" t="s">
        <v>41</v>
      </c>
      <c s="24" t="s">
        <v>735</v>
      </c>
      <c s="25" t="s">
        <v>173</v>
      </c>
      <c s="26">
        <v>60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12.75">
      <c r="A111" s="30" t="s">
        <v>46</v>
      </c>
      <c r="E111" s="31" t="s">
        <v>736</v>
      </c>
    </row>
    <row r="112" spans="1:5" ht="51">
      <c r="A112" t="s">
        <v>48</v>
      </c>
      <c r="E112" s="29" t="s">
        <v>737</v>
      </c>
    </row>
    <row r="113" spans="1:18" ht="12.75" customHeight="1">
      <c r="A113" s="5" t="s">
        <v>37</v>
      </c>
      <c s="5"/>
      <c s="35" t="s">
        <v>34</v>
      </c>
      <c s="5"/>
      <c s="21" t="s">
        <v>359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8" t="s">
        <v>39</v>
      </c>
      <c s="23" t="s">
        <v>241</v>
      </c>
      <c s="23" t="s">
        <v>738</v>
      </c>
      <c s="18" t="s">
        <v>41</v>
      </c>
      <c s="24" t="s">
        <v>739</v>
      </c>
      <c s="25" t="s">
        <v>93</v>
      </c>
      <c s="26">
        <v>4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44</v>
      </c>
      <c r="E115" s="29" t="s">
        <v>740</v>
      </c>
    </row>
    <row r="116" spans="1:5" ht="12.75">
      <c r="A116" s="30" t="s">
        <v>46</v>
      </c>
      <c r="E116" s="31" t="s">
        <v>41</v>
      </c>
    </row>
    <row r="117" spans="1:5" ht="89.25">
      <c r="A117" t="s">
        <v>48</v>
      </c>
      <c r="E117" s="29" t="s">
        <v>741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0+O9+O18+O79+O88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742</v>
      </c>
      <c s="32">
        <f>0+I9+I18+I79+I88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742</v>
      </c>
      <c s="1"/>
      <c s="10" t="s">
        <v>743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742</v>
      </c>
      <c s="5"/>
      <c s="14" t="s">
        <v>744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121</v>
      </c>
      <c s="18" t="s">
        <v>41</v>
      </c>
      <c s="24" t="s">
        <v>122</v>
      </c>
      <c s="25" t="s">
        <v>127</v>
      </c>
      <c s="26">
        <v>204.324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642</v>
      </c>
    </row>
    <row r="12" spans="1:5" ht="12.75">
      <c r="A12" s="30" t="s">
        <v>46</v>
      </c>
      <c r="E12" s="31" t="s">
        <v>41</v>
      </c>
    </row>
    <row r="13" spans="1:5" ht="25.5">
      <c r="A13" t="s">
        <v>48</v>
      </c>
      <c r="E13" s="29" t="s">
        <v>126</v>
      </c>
    </row>
    <row r="14" spans="1:16" ht="12.75">
      <c r="A14" s="18" t="s">
        <v>39</v>
      </c>
      <c s="23" t="s">
        <v>17</v>
      </c>
      <c s="23" t="s">
        <v>643</v>
      </c>
      <c s="18" t="s">
        <v>41</v>
      </c>
      <c s="24" t="s">
        <v>122</v>
      </c>
      <c s="25" t="s">
        <v>123</v>
      </c>
      <c s="26">
        <v>92.57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745</v>
      </c>
    </row>
    <row r="16" spans="1:5" ht="12.75">
      <c r="A16" s="30" t="s">
        <v>46</v>
      </c>
      <c r="E16" s="31" t="s">
        <v>746</v>
      </c>
    </row>
    <row r="17" spans="1:5" ht="25.5">
      <c r="A17" t="s">
        <v>48</v>
      </c>
      <c r="E17" s="29" t="s">
        <v>126</v>
      </c>
    </row>
    <row r="18" spans="1:18" ht="12.75" customHeight="1">
      <c r="A18" s="5" t="s">
        <v>37</v>
      </c>
      <c s="5"/>
      <c s="35" t="s">
        <v>23</v>
      </c>
      <c s="5"/>
      <c s="21" t="s">
        <v>143</v>
      </c>
      <c s="5"/>
      <c s="5"/>
      <c s="5"/>
      <c s="36">
        <f>0+Q18</f>
      </c>
      <c r="O18">
        <f>0+R18</f>
      </c>
      <c r="Q18">
        <f>0+I19+I23+I27+I31+I35+I39+I43+I47+I51+I55+I59+I63+I67+I71+I75</f>
      </c>
      <c>
        <f>0+O19+O23+O27+O31+O35+O39+O43+O47+O51+O55+O59+O63+O67+O71+O75</f>
      </c>
    </row>
    <row r="19" spans="1:16" ht="12.75">
      <c r="A19" s="18" t="s">
        <v>39</v>
      </c>
      <c s="23" t="s">
        <v>16</v>
      </c>
      <c s="23" t="s">
        <v>747</v>
      </c>
      <c s="18" t="s">
        <v>41</v>
      </c>
      <c s="24" t="s">
        <v>748</v>
      </c>
      <c s="25" t="s">
        <v>127</v>
      </c>
      <c s="26">
        <v>0.672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749</v>
      </c>
    </row>
    <row r="21" spans="1:5" ht="25.5">
      <c r="A21" s="30" t="s">
        <v>46</v>
      </c>
      <c r="E21" s="31" t="s">
        <v>750</v>
      </c>
    </row>
    <row r="22" spans="1:5" ht="63.75">
      <c r="A22" t="s">
        <v>48</v>
      </c>
      <c r="E22" s="29" t="s">
        <v>651</v>
      </c>
    </row>
    <row r="23" spans="1:16" ht="12.75">
      <c r="A23" s="18" t="s">
        <v>39</v>
      </c>
      <c s="23" t="s">
        <v>27</v>
      </c>
      <c s="23" t="s">
        <v>751</v>
      </c>
      <c s="18" t="s">
        <v>41</v>
      </c>
      <c s="24" t="s">
        <v>752</v>
      </c>
      <c s="25" t="s">
        <v>656</v>
      </c>
      <c s="26">
        <v>34.003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753</v>
      </c>
    </row>
    <row r="25" spans="1:5" ht="12.75">
      <c r="A25" s="30" t="s">
        <v>46</v>
      </c>
      <c r="E25" s="31" t="s">
        <v>754</v>
      </c>
    </row>
    <row r="26" spans="1:5" ht="25.5">
      <c r="A26" t="s">
        <v>48</v>
      </c>
      <c r="E26" s="29" t="s">
        <v>659</v>
      </c>
    </row>
    <row r="27" spans="1:16" ht="25.5">
      <c r="A27" s="18" t="s">
        <v>39</v>
      </c>
      <c s="23" t="s">
        <v>29</v>
      </c>
      <c s="23" t="s">
        <v>646</v>
      </c>
      <c s="18" t="s">
        <v>647</v>
      </c>
      <c s="24" t="s">
        <v>648</v>
      </c>
      <c s="25" t="s">
        <v>127</v>
      </c>
      <c s="26">
        <v>11.64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755</v>
      </c>
    </row>
    <row r="29" spans="1:5" ht="89.25">
      <c r="A29" s="30" t="s">
        <v>46</v>
      </c>
      <c r="E29" s="31" t="s">
        <v>756</v>
      </c>
    </row>
    <row r="30" spans="1:5" ht="63.75">
      <c r="A30" t="s">
        <v>48</v>
      </c>
      <c r="E30" s="29" t="s">
        <v>651</v>
      </c>
    </row>
    <row r="31" spans="1:16" ht="25.5">
      <c r="A31" s="18" t="s">
        <v>39</v>
      </c>
      <c s="23" t="s">
        <v>31</v>
      </c>
      <c s="23" t="s">
        <v>646</v>
      </c>
      <c s="18" t="s">
        <v>652</v>
      </c>
      <c s="24" t="s">
        <v>648</v>
      </c>
      <c s="25" t="s">
        <v>127</v>
      </c>
      <c s="26">
        <v>2.8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757</v>
      </c>
    </row>
    <row r="33" spans="1:5" ht="51">
      <c r="A33" s="30" t="s">
        <v>46</v>
      </c>
      <c r="E33" s="31" t="s">
        <v>758</v>
      </c>
    </row>
    <row r="34" spans="1:5" ht="63.75">
      <c r="A34" t="s">
        <v>48</v>
      </c>
      <c r="E34" s="29" t="s">
        <v>651</v>
      </c>
    </row>
    <row r="35" spans="1:16" ht="25.5">
      <c r="A35" s="18" t="s">
        <v>39</v>
      </c>
      <c s="23" t="s">
        <v>68</v>
      </c>
      <c s="23" t="s">
        <v>646</v>
      </c>
      <c s="18" t="s">
        <v>759</v>
      </c>
      <c s="24" t="s">
        <v>648</v>
      </c>
      <c s="25" t="s">
        <v>127</v>
      </c>
      <c s="26">
        <v>11.64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760</v>
      </c>
    </row>
    <row r="37" spans="1:5" ht="89.25">
      <c r="A37" s="30" t="s">
        <v>46</v>
      </c>
      <c r="E37" s="31" t="s">
        <v>756</v>
      </c>
    </row>
    <row r="38" spans="1:5" ht="63.75">
      <c r="A38" t="s">
        <v>48</v>
      </c>
      <c r="E38" s="29" t="s">
        <v>651</v>
      </c>
    </row>
    <row r="39" spans="1:16" ht="25.5">
      <c r="A39" s="18" t="s">
        <v>39</v>
      </c>
      <c s="23" t="s">
        <v>72</v>
      </c>
      <c s="23" t="s">
        <v>654</v>
      </c>
      <c s="18" t="s">
        <v>41</v>
      </c>
      <c s="24" t="s">
        <v>655</v>
      </c>
      <c s="25" t="s">
        <v>656</v>
      </c>
      <c s="26">
        <v>1319.648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761</v>
      </c>
    </row>
    <row r="41" spans="1:5" ht="12.75">
      <c r="A41" s="30" t="s">
        <v>46</v>
      </c>
      <c r="E41" s="31" t="s">
        <v>762</v>
      </c>
    </row>
    <row r="42" spans="1:5" ht="25.5">
      <c r="A42" t="s">
        <v>48</v>
      </c>
      <c r="E42" s="29" t="s">
        <v>659</v>
      </c>
    </row>
    <row r="43" spans="1:16" ht="25.5">
      <c r="A43" s="18" t="s">
        <v>39</v>
      </c>
      <c s="23" t="s">
        <v>34</v>
      </c>
      <c s="23" t="s">
        <v>660</v>
      </c>
      <c s="18" t="s">
        <v>41</v>
      </c>
      <c s="24" t="s">
        <v>661</v>
      </c>
      <c s="25" t="s">
        <v>127</v>
      </c>
      <c s="26">
        <v>12.416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763</v>
      </c>
    </row>
    <row r="45" spans="1:5" ht="89.25">
      <c r="A45" s="30" t="s">
        <v>46</v>
      </c>
      <c r="E45" s="31" t="s">
        <v>764</v>
      </c>
    </row>
    <row r="46" spans="1:5" ht="63.75">
      <c r="A46" t="s">
        <v>48</v>
      </c>
      <c r="E46" s="29" t="s">
        <v>651</v>
      </c>
    </row>
    <row r="47" spans="1:16" ht="25.5">
      <c r="A47" s="18" t="s">
        <v>39</v>
      </c>
      <c s="23" t="s">
        <v>36</v>
      </c>
      <c s="23" t="s">
        <v>664</v>
      </c>
      <c s="18" t="s">
        <v>41</v>
      </c>
      <c s="24" t="s">
        <v>665</v>
      </c>
      <c s="25" t="s">
        <v>656</v>
      </c>
      <c s="26">
        <v>682.88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666</v>
      </c>
    </row>
    <row r="49" spans="1:5" ht="12.75">
      <c r="A49" s="30" t="s">
        <v>46</v>
      </c>
      <c r="E49" s="31" t="s">
        <v>765</v>
      </c>
    </row>
    <row r="50" spans="1:5" ht="25.5">
      <c r="A50" t="s">
        <v>48</v>
      </c>
      <c r="E50" s="29" t="s">
        <v>659</v>
      </c>
    </row>
    <row r="51" spans="1:16" ht="12.75">
      <c r="A51" s="18" t="s">
        <v>39</v>
      </c>
      <c s="23" t="s">
        <v>84</v>
      </c>
      <c s="23" t="s">
        <v>668</v>
      </c>
      <c s="18" t="s">
        <v>41</v>
      </c>
      <c s="24" t="s">
        <v>669</v>
      </c>
      <c s="25" t="s">
        <v>127</v>
      </c>
      <c s="26">
        <v>102.162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670</v>
      </c>
    </row>
    <row r="53" spans="1:5" ht="191.25">
      <c r="A53" s="30" t="s">
        <v>46</v>
      </c>
      <c r="E53" s="31" t="s">
        <v>766</v>
      </c>
    </row>
    <row r="54" spans="1:5" ht="318.75">
      <c r="A54" t="s">
        <v>48</v>
      </c>
      <c r="E54" s="29" t="s">
        <v>672</v>
      </c>
    </row>
    <row r="55" spans="1:16" ht="12.75">
      <c r="A55" s="18" t="s">
        <v>39</v>
      </c>
      <c s="23" t="s">
        <v>89</v>
      </c>
      <c s="23" t="s">
        <v>673</v>
      </c>
      <c s="18" t="s">
        <v>41</v>
      </c>
      <c s="24" t="s">
        <v>674</v>
      </c>
      <c s="25" t="s">
        <v>675</v>
      </c>
      <c s="26">
        <v>2247.564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767</v>
      </c>
    </row>
    <row r="57" spans="1:5" ht="12.75">
      <c r="A57" s="30" t="s">
        <v>46</v>
      </c>
      <c r="E57" s="31" t="s">
        <v>768</v>
      </c>
    </row>
    <row r="58" spans="1:5" ht="25.5">
      <c r="A58" t="s">
        <v>48</v>
      </c>
      <c r="E58" s="29" t="s">
        <v>678</v>
      </c>
    </row>
    <row r="59" spans="1:16" ht="12.75">
      <c r="A59" s="18" t="s">
        <v>39</v>
      </c>
      <c s="23" t="s">
        <v>97</v>
      </c>
      <c s="23" t="s">
        <v>679</v>
      </c>
      <c s="18" t="s">
        <v>41</v>
      </c>
      <c s="24" t="s">
        <v>680</v>
      </c>
      <c s="25" t="s">
        <v>127</v>
      </c>
      <c s="26">
        <v>102.162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670</v>
      </c>
    </row>
    <row r="61" spans="1:5" ht="191.25">
      <c r="A61" s="30" t="s">
        <v>46</v>
      </c>
      <c r="E61" s="31" t="s">
        <v>766</v>
      </c>
    </row>
    <row r="62" spans="1:5" ht="318.75">
      <c r="A62" t="s">
        <v>48</v>
      </c>
      <c r="E62" s="29" t="s">
        <v>681</v>
      </c>
    </row>
    <row r="63" spans="1:16" ht="12.75">
      <c r="A63" s="18" t="s">
        <v>39</v>
      </c>
      <c s="23" t="s">
        <v>101</v>
      </c>
      <c s="23" t="s">
        <v>682</v>
      </c>
      <c s="18" t="s">
        <v>41</v>
      </c>
      <c s="24" t="s">
        <v>683</v>
      </c>
      <c s="25" t="s">
        <v>675</v>
      </c>
      <c s="26">
        <v>2247.564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767</v>
      </c>
    </row>
    <row r="65" spans="1:5" ht="12.75">
      <c r="A65" s="30" t="s">
        <v>46</v>
      </c>
      <c r="E65" s="31" t="s">
        <v>768</v>
      </c>
    </row>
    <row r="66" spans="1:5" ht="25.5">
      <c r="A66" t="s">
        <v>48</v>
      </c>
      <c r="E66" s="29" t="s">
        <v>678</v>
      </c>
    </row>
    <row r="67" spans="1:16" ht="12.75">
      <c r="A67" s="18" t="s">
        <v>39</v>
      </c>
      <c s="23" t="s">
        <v>106</v>
      </c>
      <c s="23" t="s">
        <v>207</v>
      </c>
      <c s="18" t="s">
        <v>41</v>
      </c>
      <c s="24" t="s">
        <v>208</v>
      </c>
      <c s="25" t="s">
        <v>127</v>
      </c>
      <c s="26">
        <v>204.324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41</v>
      </c>
    </row>
    <row r="70" spans="1:5" ht="191.25">
      <c r="A70" t="s">
        <v>48</v>
      </c>
      <c r="E70" s="29" t="s">
        <v>685</v>
      </c>
    </row>
    <row r="71" spans="1:16" ht="12.75">
      <c r="A71" s="18" t="s">
        <v>39</v>
      </c>
      <c s="23" t="s">
        <v>184</v>
      </c>
      <c s="23" t="s">
        <v>686</v>
      </c>
      <c s="18" t="s">
        <v>41</v>
      </c>
      <c s="24" t="s">
        <v>687</v>
      </c>
      <c s="25" t="s">
        <v>127</v>
      </c>
      <c s="26">
        <v>92.064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44</v>
      </c>
      <c r="E72" s="29" t="s">
        <v>688</v>
      </c>
    </row>
    <row r="73" spans="1:5" ht="255">
      <c r="A73" s="30" t="s">
        <v>46</v>
      </c>
      <c r="E73" s="31" t="s">
        <v>769</v>
      </c>
    </row>
    <row r="74" spans="1:5" ht="229.5">
      <c r="A74" t="s">
        <v>48</v>
      </c>
      <c r="E74" s="29" t="s">
        <v>690</v>
      </c>
    </row>
    <row r="75" spans="1:16" ht="12.75">
      <c r="A75" s="18" t="s">
        <v>39</v>
      </c>
      <c s="23" t="s">
        <v>189</v>
      </c>
      <c s="23" t="s">
        <v>691</v>
      </c>
      <c s="18" t="s">
        <v>41</v>
      </c>
      <c s="24" t="s">
        <v>692</v>
      </c>
      <c s="25" t="s">
        <v>127</v>
      </c>
      <c s="26">
        <v>65.4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693</v>
      </c>
    </row>
    <row r="77" spans="1:5" ht="51">
      <c r="A77" s="30" t="s">
        <v>46</v>
      </c>
      <c r="E77" s="31" t="s">
        <v>770</v>
      </c>
    </row>
    <row r="78" spans="1:5" ht="293.25">
      <c r="A78" t="s">
        <v>48</v>
      </c>
      <c r="E78" s="29" t="s">
        <v>695</v>
      </c>
    </row>
    <row r="79" spans="1:18" ht="12.75" customHeight="1">
      <c r="A79" s="5" t="s">
        <v>37</v>
      </c>
      <c s="5"/>
      <c s="35" t="s">
        <v>27</v>
      </c>
      <c s="5"/>
      <c s="21" t="s">
        <v>247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12.75">
      <c r="A80" s="18" t="s">
        <v>39</v>
      </c>
      <c s="23" t="s">
        <v>195</v>
      </c>
      <c s="23" t="s">
        <v>255</v>
      </c>
      <c s="18" t="s">
        <v>41</v>
      </c>
      <c s="24" t="s">
        <v>256</v>
      </c>
      <c s="25" t="s">
        <v>127</v>
      </c>
      <c s="26">
        <v>0.406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44</v>
      </c>
      <c r="E81" s="29" t="s">
        <v>771</v>
      </c>
    </row>
    <row r="82" spans="1:5" ht="63.75">
      <c r="A82" s="30" t="s">
        <v>46</v>
      </c>
      <c r="E82" s="31" t="s">
        <v>772</v>
      </c>
    </row>
    <row r="83" spans="1:5" ht="369.75">
      <c r="A83" t="s">
        <v>48</v>
      </c>
      <c r="E83" s="29" t="s">
        <v>700</v>
      </c>
    </row>
    <row r="84" spans="1:16" ht="12.75">
      <c r="A84" s="18" t="s">
        <v>39</v>
      </c>
      <c s="23" t="s">
        <v>201</v>
      </c>
      <c s="23" t="s">
        <v>467</v>
      </c>
      <c s="18" t="s">
        <v>41</v>
      </c>
      <c s="24" t="s">
        <v>468</v>
      </c>
      <c s="25" t="s">
        <v>127</v>
      </c>
      <c s="26">
        <v>17.52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701</v>
      </c>
    </row>
    <row r="86" spans="1:5" ht="51">
      <c r="A86" s="30" t="s">
        <v>46</v>
      </c>
      <c r="E86" s="31" t="s">
        <v>773</v>
      </c>
    </row>
    <row r="87" spans="1:5" ht="38.25">
      <c r="A87" t="s">
        <v>48</v>
      </c>
      <c r="E87" s="29" t="s">
        <v>703</v>
      </c>
    </row>
    <row r="88" spans="1:18" ht="12.75" customHeight="1">
      <c r="A88" s="5" t="s">
        <v>37</v>
      </c>
      <c s="5"/>
      <c s="35" t="s">
        <v>72</v>
      </c>
      <c s="5"/>
      <c s="21" t="s">
        <v>334</v>
      </c>
      <c s="5"/>
      <c s="5"/>
      <c s="5"/>
      <c s="36">
        <f>0+Q88</f>
      </c>
      <c r="O88">
        <f>0+R88</f>
      </c>
      <c r="Q88">
        <f>0+I89+I93+I97+I101+I105+I109+I113+I117+I121+I125+I129+I133+I137+I141+I145+I149+I153+I157</f>
      </c>
      <c>
        <f>0+O89+O93+O97+O101+O105+O109+O113+O117+O121+O125+O129+O133+O137+O141+O145+O149+O153+O157</f>
      </c>
    </row>
    <row r="89" spans="1:16" ht="12.75">
      <c r="A89" s="18" t="s">
        <v>39</v>
      </c>
      <c s="23" t="s">
        <v>206</v>
      </c>
      <c s="23" t="s">
        <v>774</v>
      </c>
      <c s="18" t="s">
        <v>41</v>
      </c>
      <c s="24" t="s">
        <v>775</v>
      </c>
      <c s="25" t="s">
        <v>173</v>
      </c>
      <c s="26">
        <v>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53">
      <c r="A90" s="28" t="s">
        <v>44</v>
      </c>
      <c r="E90" s="29" t="s">
        <v>776</v>
      </c>
    </row>
    <row r="91" spans="1:5" ht="12.75">
      <c r="A91" s="30" t="s">
        <v>46</v>
      </c>
      <c r="E91" s="31" t="s">
        <v>41</v>
      </c>
    </row>
    <row r="92" spans="1:5" ht="255">
      <c r="A92" t="s">
        <v>48</v>
      </c>
      <c r="E92" s="29" t="s">
        <v>777</v>
      </c>
    </row>
    <row r="93" spans="1:16" ht="12.75">
      <c r="A93" s="18" t="s">
        <v>39</v>
      </c>
      <c s="23" t="s">
        <v>212</v>
      </c>
      <c s="23" t="s">
        <v>778</v>
      </c>
      <c s="18" t="s">
        <v>41</v>
      </c>
      <c s="24" t="s">
        <v>779</v>
      </c>
      <c s="25" t="s">
        <v>173</v>
      </c>
      <c s="26">
        <v>78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51">
      <c r="A94" s="28" t="s">
        <v>44</v>
      </c>
      <c r="E94" s="29" t="s">
        <v>780</v>
      </c>
    </row>
    <row r="95" spans="1:5" ht="12.75">
      <c r="A95" s="30" t="s">
        <v>46</v>
      </c>
      <c r="E95" s="31" t="s">
        <v>781</v>
      </c>
    </row>
    <row r="96" spans="1:5" ht="255">
      <c r="A96" t="s">
        <v>48</v>
      </c>
      <c r="E96" s="29" t="s">
        <v>777</v>
      </c>
    </row>
    <row r="97" spans="1:16" ht="12.75">
      <c r="A97" s="18" t="s">
        <v>39</v>
      </c>
      <c s="23" t="s">
        <v>218</v>
      </c>
      <c s="23" t="s">
        <v>782</v>
      </c>
      <c s="18" t="s">
        <v>41</v>
      </c>
      <c s="24" t="s">
        <v>783</v>
      </c>
      <c s="25" t="s">
        <v>173</v>
      </c>
      <c s="26">
        <v>141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7.5">
      <c r="A98" s="28" t="s">
        <v>44</v>
      </c>
      <c r="E98" s="29" t="s">
        <v>784</v>
      </c>
    </row>
    <row r="99" spans="1:5" ht="12.75">
      <c r="A99" s="30" t="s">
        <v>46</v>
      </c>
      <c r="E99" s="31" t="s">
        <v>41</v>
      </c>
    </row>
    <row r="100" spans="1:5" ht="255">
      <c r="A100" t="s">
        <v>48</v>
      </c>
      <c r="E100" s="29" t="s">
        <v>777</v>
      </c>
    </row>
    <row r="101" spans="1:16" ht="12.75">
      <c r="A101" s="18" t="s">
        <v>39</v>
      </c>
      <c s="23" t="s">
        <v>224</v>
      </c>
      <c s="23" t="s">
        <v>785</v>
      </c>
      <c s="18" t="s">
        <v>41</v>
      </c>
      <c s="24" t="s">
        <v>786</v>
      </c>
      <c s="25" t="s">
        <v>93</v>
      </c>
      <c s="26">
        <v>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44</v>
      </c>
      <c r="E102" s="29" t="s">
        <v>787</v>
      </c>
    </row>
    <row r="103" spans="1:5" ht="12.75">
      <c r="A103" s="30" t="s">
        <v>46</v>
      </c>
      <c r="E103" s="31" t="s">
        <v>41</v>
      </c>
    </row>
    <row r="104" spans="1:5" ht="25.5">
      <c r="A104" t="s">
        <v>48</v>
      </c>
      <c r="E104" s="29" t="s">
        <v>788</v>
      </c>
    </row>
    <row r="105" spans="1:16" ht="12.75">
      <c r="A105" s="18" t="s">
        <v>39</v>
      </c>
      <c s="23" t="s">
        <v>230</v>
      </c>
      <c s="23" t="s">
        <v>789</v>
      </c>
      <c s="18" t="s">
        <v>41</v>
      </c>
      <c s="24" t="s">
        <v>790</v>
      </c>
      <c s="25" t="s">
        <v>93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51">
      <c r="A106" s="28" t="s">
        <v>44</v>
      </c>
      <c r="E106" s="29" t="s">
        <v>791</v>
      </c>
    </row>
    <row r="107" spans="1:5" ht="12.75">
      <c r="A107" s="30" t="s">
        <v>46</v>
      </c>
      <c r="E107" s="31" t="s">
        <v>41</v>
      </c>
    </row>
    <row r="108" spans="1:5" ht="25.5">
      <c r="A108" t="s">
        <v>48</v>
      </c>
      <c r="E108" s="29" t="s">
        <v>788</v>
      </c>
    </row>
    <row r="109" spans="1:16" ht="12.75">
      <c r="A109" s="18" t="s">
        <v>39</v>
      </c>
      <c s="23" t="s">
        <v>236</v>
      </c>
      <c s="23" t="s">
        <v>792</v>
      </c>
      <c s="18" t="s">
        <v>41</v>
      </c>
      <c s="24" t="s">
        <v>793</v>
      </c>
      <c s="25" t="s">
        <v>93</v>
      </c>
      <c s="26">
        <v>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794</v>
      </c>
    </row>
    <row r="111" spans="1:5" ht="12.75">
      <c r="A111" s="30" t="s">
        <v>46</v>
      </c>
      <c r="E111" s="31" t="s">
        <v>41</v>
      </c>
    </row>
    <row r="112" spans="1:5" ht="25.5">
      <c r="A112" t="s">
        <v>48</v>
      </c>
      <c r="E112" s="29" t="s">
        <v>788</v>
      </c>
    </row>
    <row r="113" spans="1:16" ht="12.75">
      <c r="A113" s="18" t="s">
        <v>39</v>
      </c>
      <c s="23" t="s">
        <v>241</v>
      </c>
      <c s="23" t="s">
        <v>795</v>
      </c>
      <c s="18" t="s">
        <v>41</v>
      </c>
      <c s="24" t="s">
        <v>796</v>
      </c>
      <c s="25" t="s">
        <v>93</v>
      </c>
      <c s="26">
        <v>2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38.25">
      <c r="A114" s="28" t="s">
        <v>44</v>
      </c>
      <c r="E114" s="29" t="s">
        <v>797</v>
      </c>
    </row>
    <row r="115" spans="1:5" ht="12.75">
      <c r="A115" s="30" t="s">
        <v>46</v>
      </c>
      <c r="E115" s="31" t="s">
        <v>41</v>
      </c>
    </row>
    <row r="116" spans="1:5" ht="25.5">
      <c r="A116" t="s">
        <v>48</v>
      </c>
      <c r="E116" s="29" t="s">
        <v>788</v>
      </c>
    </row>
    <row r="117" spans="1:16" ht="12.75">
      <c r="A117" s="18" t="s">
        <v>39</v>
      </c>
      <c s="23" t="s">
        <v>248</v>
      </c>
      <c s="23" t="s">
        <v>798</v>
      </c>
      <c s="18" t="s">
        <v>41</v>
      </c>
      <c s="24" t="s">
        <v>799</v>
      </c>
      <c s="25" t="s">
        <v>93</v>
      </c>
      <c s="26">
        <v>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38.25">
      <c r="A118" s="28" t="s">
        <v>44</v>
      </c>
      <c r="E118" s="29" t="s">
        <v>800</v>
      </c>
    </row>
    <row r="119" spans="1:5" ht="12.75">
      <c r="A119" s="30" t="s">
        <v>46</v>
      </c>
      <c r="E119" s="31" t="s">
        <v>41</v>
      </c>
    </row>
    <row r="120" spans="1:5" ht="25.5">
      <c r="A120" t="s">
        <v>48</v>
      </c>
      <c r="E120" s="29" t="s">
        <v>788</v>
      </c>
    </row>
    <row r="121" spans="1:16" ht="12.75">
      <c r="A121" s="18" t="s">
        <v>39</v>
      </c>
      <c s="23" t="s">
        <v>254</v>
      </c>
      <c s="23" t="s">
        <v>801</v>
      </c>
      <c s="18" t="s">
        <v>647</v>
      </c>
      <c s="24" t="s">
        <v>802</v>
      </c>
      <c s="25" t="s">
        <v>93</v>
      </c>
      <c s="26">
        <v>8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803</v>
      </c>
    </row>
    <row r="123" spans="1:5" ht="12.75">
      <c r="A123" s="30" t="s">
        <v>46</v>
      </c>
      <c r="E123" s="31" t="s">
        <v>41</v>
      </c>
    </row>
    <row r="124" spans="1:5" ht="25.5">
      <c r="A124" t="s">
        <v>48</v>
      </c>
      <c r="E124" s="29" t="s">
        <v>788</v>
      </c>
    </row>
    <row r="125" spans="1:16" ht="12.75">
      <c r="A125" s="18" t="s">
        <v>39</v>
      </c>
      <c s="23" t="s">
        <v>259</v>
      </c>
      <c s="23" t="s">
        <v>801</v>
      </c>
      <c s="18" t="s">
        <v>652</v>
      </c>
      <c s="24" t="s">
        <v>802</v>
      </c>
      <c s="25" t="s">
        <v>93</v>
      </c>
      <c s="26">
        <v>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63.75">
      <c r="A126" s="28" t="s">
        <v>44</v>
      </c>
      <c r="E126" s="29" t="s">
        <v>804</v>
      </c>
    </row>
    <row r="127" spans="1:5" ht="12.75">
      <c r="A127" s="30" t="s">
        <v>46</v>
      </c>
      <c r="E127" s="31" t="s">
        <v>41</v>
      </c>
    </row>
    <row r="128" spans="1:5" ht="25.5">
      <c r="A128" t="s">
        <v>48</v>
      </c>
      <c r="E128" s="29" t="s">
        <v>788</v>
      </c>
    </row>
    <row r="129" spans="1:16" ht="12.75">
      <c r="A129" s="18" t="s">
        <v>39</v>
      </c>
      <c s="23" t="s">
        <v>265</v>
      </c>
      <c s="23" t="s">
        <v>805</v>
      </c>
      <c s="18" t="s">
        <v>41</v>
      </c>
      <c s="24" t="s">
        <v>806</v>
      </c>
      <c s="25" t="s">
        <v>93</v>
      </c>
      <c s="26">
        <v>3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63.75">
      <c r="A130" s="28" t="s">
        <v>44</v>
      </c>
      <c r="E130" s="29" t="s">
        <v>807</v>
      </c>
    </row>
    <row r="131" spans="1:5" ht="12.75">
      <c r="A131" s="30" t="s">
        <v>46</v>
      </c>
      <c r="E131" s="31" t="s">
        <v>41</v>
      </c>
    </row>
    <row r="132" spans="1:5" ht="25.5">
      <c r="A132" t="s">
        <v>48</v>
      </c>
      <c r="E132" s="29" t="s">
        <v>788</v>
      </c>
    </row>
    <row r="133" spans="1:16" ht="12.75">
      <c r="A133" s="18" t="s">
        <v>39</v>
      </c>
      <c s="23" t="s">
        <v>268</v>
      </c>
      <c s="23" t="s">
        <v>718</v>
      </c>
      <c s="18" t="s">
        <v>41</v>
      </c>
      <c s="24" t="s">
        <v>719</v>
      </c>
      <c s="25" t="s">
        <v>93</v>
      </c>
      <c s="26">
        <v>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38.25">
      <c r="A134" s="28" t="s">
        <v>44</v>
      </c>
      <c r="E134" s="29" t="s">
        <v>808</v>
      </c>
    </row>
    <row r="135" spans="1:5" ht="12.75">
      <c r="A135" s="30" t="s">
        <v>46</v>
      </c>
      <c r="E135" s="31" t="s">
        <v>41</v>
      </c>
    </row>
    <row r="136" spans="1:5" ht="12.75">
      <c r="A136" t="s">
        <v>48</v>
      </c>
      <c r="E136" s="29" t="s">
        <v>721</v>
      </c>
    </row>
    <row r="137" spans="1:16" ht="12.75">
      <c r="A137" s="18" t="s">
        <v>39</v>
      </c>
      <c s="23" t="s">
        <v>271</v>
      </c>
      <c s="23" t="s">
        <v>809</v>
      </c>
      <c s="18" t="s">
        <v>41</v>
      </c>
      <c s="24" t="s">
        <v>810</v>
      </c>
      <c s="25" t="s">
        <v>173</v>
      </c>
      <c s="26">
        <v>219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811</v>
      </c>
    </row>
    <row r="139" spans="1:5" ht="51">
      <c r="A139" s="30" t="s">
        <v>46</v>
      </c>
      <c r="E139" s="31" t="s">
        <v>812</v>
      </c>
    </row>
    <row r="140" spans="1:5" ht="51">
      <c r="A140" t="s">
        <v>48</v>
      </c>
      <c r="E140" s="29" t="s">
        <v>813</v>
      </c>
    </row>
    <row r="141" spans="1:16" ht="12.75">
      <c r="A141" s="18" t="s">
        <v>39</v>
      </c>
      <c s="23" t="s">
        <v>278</v>
      </c>
      <c s="23" t="s">
        <v>814</v>
      </c>
      <c s="18" t="s">
        <v>41</v>
      </c>
      <c s="24" t="s">
        <v>815</v>
      </c>
      <c s="25" t="s">
        <v>173</v>
      </c>
      <c s="26">
        <v>219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816</v>
      </c>
    </row>
    <row r="143" spans="1:5" ht="51">
      <c r="A143" s="30" t="s">
        <v>46</v>
      </c>
      <c r="E143" s="31" t="s">
        <v>812</v>
      </c>
    </row>
    <row r="144" spans="1:5" ht="38.25">
      <c r="A144" t="s">
        <v>48</v>
      </c>
      <c r="E144" s="29" t="s">
        <v>729</v>
      </c>
    </row>
    <row r="145" spans="1:16" ht="12.75">
      <c r="A145" s="18" t="s">
        <v>39</v>
      </c>
      <c s="23" t="s">
        <v>284</v>
      </c>
      <c s="23" t="s">
        <v>817</v>
      </c>
      <c s="18" t="s">
        <v>41</v>
      </c>
      <c s="24" t="s">
        <v>818</v>
      </c>
      <c s="25" t="s">
        <v>93</v>
      </c>
      <c s="26">
        <v>6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819</v>
      </c>
    </row>
    <row r="147" spans="1:5" ht="12.75">
      <c r="A147" s="30" t="s">
        <v>46</v>
      </c>
      <c r="E147" s="31" t="s">
        <v>41</v>
      </c>
    </row>
    <row r="148" spans="1:5" ht="38.25">
      <c r="A148" t="s">
        <v>48</v>
      </c>
      <c r="E148" s="29" t="s">
        <v>820</v>
      </c>
    </row>
    <row r="149" spans="1:16" ht="12.75">
      <c r="A149" s="18" t="s">
        <v>39</v>
      </c>
      <c s="23" t="s">
        <v>289</v>
      </c>
      <c s="23" t="s">
        <v>821</v>
      </c>
      <c s="18" t="s">
        <v>41</v>
      </c>
      <c s="24" t="s">
        <v>822</v>
      </c>
      <c s="25" t="s">
        <v>173</v>
      </c>
      <c s="26">
        <v>219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823</v>
      </c>
    </row>
    <row r="151" spans="1:5" ht="51">
      <c r="A151" s="30" t="s">
        <v>46</v>
      </c>
      <c r="E151" s="31" t="s">
        <v>812</v>
      </c>
    </row>
    <row r="152" spans="1:5" ht="51">
      <c r="A152" t="s">
        <v>48</v>
      </c>
      <c r="E152" s="29" t="s">
        <v>737</v>
      </c>
    </row>
    <row r="153" spans="1:16" ht="12.75">
      <c r="A153" s="18" t="s">
        <v>39</v>
      </c>
      <c s="23" t="s">
        <v>295</v>
      </c>
      <c s="23" t="s">
        <v>824</v>
      </c>
      <c s="18" t="s">
        <v>41</v>
      </c>
      <c s="24" t="s">
        <v>825</v>
      </c>
      <c s="25" t="s">
        <v>173</v>
      </c>
      <c s="26">
        <v>219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25.5">
      <c r="A154" s="28" t="s">
        <v>44</v>
      </c>
      <c r="E154" s="29" t="s">
        <v>826</v>
      </c>
    </row>
    <row r="155" spans="1:5" ht="51">
      <c r="A155" s="30" t="s">
        <v>46</v>
      </c>
      <c r="E155" s="31" t="s">
        <v>812</v>
      </c>
    </row>
    <row r="156" spans="1:5" ht="25.5">
      <c r="A156" t="s">
        <v>48</v>
      </c>
      <c r="E156" s="29" t="s">
        <v>827</v>
      </c>
    </row>
    <row r="157" spans="1:16" ht="12.75">
      <c r="A157" s="18" t="s">
        <v>39</v>
      </c>
      <c s="23" t="s">
        <v>299</v>
      </c>
      <c s="23" t="s">
        <v>828</v>
      </c>
      <c s="18" t="s">
        <v>41</v>
      </c>
      <c s="24" t="s">
        <v>829</v>
      </c>
      <c s="25" t="s">
        <v>93</v>
      </c>
      <c s="26">
        <v>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830</v>
      </c>
    </row>
    <row r="159" spans="1:5" ht="51">
      <c r="A159" s="30" t="s">
        <v>46</v>
      </c>
      <c r="E159" s="31" t="s">
        <v>831</v>
      </c>
    </row>
    <row r="160" spans="1:5" ht="12.75">
      <c r="A160" t="s">
        <v>48</v>
      </c>
      <c r="E160" s="29" t="s">
        <v>832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833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833</v>
      </c>
      <c s="5"/>
      <c s="14" t="s">
        <v>834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68</v>
      </c>
      <c s="19"/>
      <c s="21" t="s">
        <v>526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835</v>
      </c>
      <c s="18" t="s">
        <v>483</v>
      </c>
      <c s="24" t="s">
        <v>836</v>
      </c>
      <c s="25" t="s">
        <v>43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837</v>
      </c>
    </row>
    <row r="11" spans="1:5" ht="12.75">
      <c r="A11" s="30" t="s">
        <v>46</v>
      </c>
      <c r="E11" s="31" t="s">
        <v>47</v>
      </c>
    </row>
    <row r="12" spans="1:5" ht="12.75">
      <c r="A12" t="s">
        <v>48</v>
      </c>
      <c r="E12" s="29" t="s">
        <v>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